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Work new\2080502_BBP cooling Tower Masterclass\"/>
    </mc:Choice>
  </mc:AlternateContent>
  <bookViews>
    <workbookView xWindow="0" yWindow="0" windowWidth="19200" windowHeight="5790" tabRatio="870"/>
  </bookViews>
  <sheets>
    <sheet name="3.1 Property_Contractor Details" sheetId="1" r:id="rId1"/>
    <sheet name="3.2 Water Charge Details" sheetId="5" r:id="rId2"/>
    <sheet name="3.3 Technical Information" sheetId="2" r:id="rId3"/>
    <sheet name="3.4 Water Consumption Tracking" sheetId="3" r:id="rId4"/>
    <sheet name="3.5 Efficiency Calculations" sheetId="10" r:id="rId5"/>
    <sheet name="3.6 Audit Checklist" sheetId="6" r:id="rId6"/>
    <sheet name="C.7 Water Efficiency Ratio" sheetId="11" r:id="rId7"/>
    <sheet name="C.7 Action Plan" sheetId="8" r:id="rId8"/>
  </sheets>
  <definedNames>
    <definedName name="_xlnm.Print_Area" localSheetId="0">'3.1 Property_Contractor Details'!$A$1:$H$44</definedName>
    <definedName name="_xlnm.Print_Area" localSheetId="3">'3.4 Water Consumption Tracking'!$A$1:$G$67</definedName>
    <definedName name="_xlnm.Print_Area" localSheetId="6">'C.7 Water Efficiency Ratio'!$A$1:$D$63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1" l="1"/>
  <c r="C27" i="11"/>
  <c r="D16" i="11"/>
  <c r="D17" i="11"/>
  <c r="D18" i="11"/>
  <c r="D19" i="11"/>
  <c r="D15" i="11"/>
  <c r="D27" i="11" l="1"/>
  <c r="M24" i="3" l="1"/>
  <c r="M25" i="3"/>
  <c r="M26" i="3"/>
  <c r="M27" i="3"/>
  <c r="M16" i="3"/>
  <c r="M17" i="3" s="1"/>
  <c r="M18" i="3" s="1"/>
  <c r="M19" i="3" s="1"/>
  <c r="M20" i="3" s="1"/>
  <c r="M21" i="3" s="1"/>
  <c r="M22" i="3" s="1"/>
  <c r="M23" i="3" s="1"/>
  <c r="K16" i="3"/>
  <c r="K17" i="3" s="1"/>
  <c r="K18" i="3" s="1"/>
  <c r="K19" i="3" s="1"/>
  <c r="K20" i="3" s="1"/>
  <c r="K21" i="3" s="1"/>
  <c r="K22" i="3" s="1"/>
  <c r="K23" i="3" s="1"/>
  <c r="K28" i="3" s="1"/>
  <c r="K24" i="3"/>
  <c r="K25" i="3"/>
  <c r="K26" i="3"/>
  <c r="K27" i="3"/>
  <c r="L16" i="3"/>
  <c r="L17" i="3" s="1"/>
  <c r="L18" i="3" s="1"/>
  <c r="L19" i="3" s="1"/>
  <c r="L20" i="3" s="1"/>
  <c r="L21" i="3" s="1"/>
  <c r="L22" i="3" s="1"/>
  <c r="L23" i="3" s="1"/>
  <c r="L24" i="3" s="1"/>
  <c r="L25" i="3" s="1"/>
  <c r="L26" i="3" s="1"/>
  <c r="L27" i="3" s="1"/>
  <c r="J16" i="3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l="1"/>
  <c r="E10" i="10"/>
  <c r="E11" i="10"/>
  <c r="E12" i="10"/>
  <c r="E9" i="10"/>
  <c r="C21" i="10"/>
  <c r="J9" i="10"/>
  <c r="M9" i="10" s="1"/>
  <c r="N9" i="10" s="1"/>
  <c r="K9" i="10"/>
  <c r="L9" i="10"/>
  <c r="J10" i="10"/>
  <c r="M10" i="10" s="1"/>
  <c r="N10" i="10" s="1"/>
  <c r="K10" i="10"/>
  <c r="L10" i="10"/>
  <c r="L12" i="10"/>
  <c r="K12" i="10"/>
  <c r="J12" i="10"/>
  <c r="M12" i="10" s="1"/>
  <c r="N12" i="10" s="1"/>
  <c r="L11" i="10"/>
  <c r="K11" i="10"/>
  <c r="J11" i="10"/>
  <c r="M11" i="10" s="1"/>
  <c r="N11" i="10" s="1"/>
  <c r="I21" i="10"/>
  <c r="H21" i="10"/>
  <c r="G21" i="10"/>
  <c r="F21" i="10"/>
  <c r="D21" i="10"/>
  <c r="M28" i="3" l="1"/>
  <c r="E21" i="10"/>
  <c r="O9" i="10"/>
  <c r="P9" i="10" s="1"/>
  <c r="Q9" i="10" s="1"/>
  <c r="O10" i="10"/>
  <c r="P10" i="10" s="1"/>
  <c r="Q10" i="10" s="1"/>
  <c r="O11" i="10"/>
  <c r="P11" i="10" s="1"/>
  <c r="Q11" i="10" s="1"/>
  <c r="O12" i="10"/>
  <c r="P12" i="10" s="1"/>
  <c r="Q12" i="10" s="1"/>
  <c r="L21" i="10"/>
  <c r="J21" i="10"/>
  <c r="K21" i="10"/>
  <c r="N21" i="10"/>
  <c r="M21" i="10"/>
  <c r="E28" i="3"/>
  <c r="D28" i="3"/>
  <c r="D31" i="3" s="1"/>
  <c r="C28" i="3"/>
  <c r="B28" i="3"/>
  <c r="B22" i="2"/>
  <c r="B20" i="2"/>
  <c r="B30" i="3" l="1"/>
  <c r="B31" i="3"/>
  <c r="E30" i="3"/>
  <c r="E31" i="3"/>
  <c r="C30" i="3"/>
  <c r="C31" i="3"/>
  <c r="O21" i="10"/>
  <c r="D30" i="3"/>
  <c r="P21" i="10" l="1"/>
  <c r="Q21" i="10" s="1"/>
  <c r="B22" i="5"/>
  <c r="B21" i="5"/>
  <c r="B24" i="5" s="1"/>
  <c r="B19" i="5" s="1"/>
  <c r="B25" i="5" s="1"/>
  <c r="B14" i="5"/>
</calcChain>
</file>

<file path=xl/sharedStrings.xml><?xml version="1.0" encoding="utf-8"?>
<sst xmlns="http://schemas.openxmlformats.org/spreadsheetml/2006/main" count="274" uniqueCount="233">
  <si>
    <t>Any non-compliance is to be immediately reported to the Principal.</t>
  </si>
  <si>
    <t>This CTWMP is to be complied with by all relevant parties, including property owners, managers and contractors.</t>
  </si>
  <si>
    <t>Date CTWMP completed:</t>
  </si>
  <si>
    <t>Next Review date:</t>
  </si>
  <si>
    <t>This Cooling Tower Water Management Plan (CTWMP) template will assist you to detail the cooling tower systems</t>
  </si>
  <si>
    <t>consumption and efficiency.</t>
  </si>
  <si>
    <t>Site Details</t>
  </si>
  <si>
    <t>Site Address</t>
  </si>
  <si>
    <t>Site Contact</t>
  </si>
  <si>
    <t>Name</t>
  </si>
  <si>
    <t>Telephone</t>
  </si>
  <si>
    <t>Email</t>
  </si>
  <si>
    <t>Position</t>
  </si>
  <si>
    <t>Contractor Details</t>
  </si>
  <si>
    <t>Mechanical Services Contractor</t>
  </si>
  <si>
    <t>Company name</t>
  </si>
  <si>
    <t>Contact</t>
  </si>
  <si>
    <t>Water Treatment Contractor</t>
  </si>
  <si>
    <t>Role</t>
  </si>
  <si>
    <t>Company/Department</t>
  </si>
  <si>
    <t>Site and Contractor Details:</t>
  </si>
  <si>
    <t>(it is recommended that a range of stakeholders are included in this process)</t>
  </si>
  <si>
    <t>System No.1</t>
  </si>
  <si>
    <t>System No.2</t>
  </si>
  <si>
    <t>System No.3</t>
  </si>
  <si>
    <t>Description</t>
  </si>
  <si>
    <t>Details</t>
  </si>
  <si>
    <t>Cooling Towers (No of.)</t>
  </si>
  <si>
    <t>Cooling Towers (Make)</t>
  </si>
  <si>
    <t>Aqua-Cool</t>
  </si>
  <si>
    <t>Cooling Towers (Model No.)</t>
  </si>
  <si>
    <t>Cooling Towers (Type)</t>
  </si>
  <si>
    <t>Induced draught cross flow</t>
  </si>
  <si>
    <t>AFT 8515</t>
  </si>
  <si>
    <t>Location</t>
  </si>
  <si>
    <t>Level 23</t>
  </si>
  <si>
    <t>Operating Days per Week</t>
  </si>
  <si>
    <t>Operating Hours per Day</t>
  </si>
  <si>
    <t>Equipment served by Towers</t>
  </si>
  <si>
    <t>Typical Hours of Operation</t>
  </si>
  <si>
    <t>12 hours/day: Mon-Fri</t>
  </si>
  <si>
    <t>System Identification</t>
  </si>
  <si>
    <t>The table below provides a detailed summation of each cooling tower system and its design and operating details.</t>
  </si>
  <si>
    <t>Cooling Tower Water Consumption</t>
  </si>
  <si>
    <t>Average Daily Water Consumption (kL/day)</t>
  </si>
  <si>
    <t>Average Monthly Water Consumption (kL/month)</t>
  </si>
  <si>
    <t>Water Meter Identification Number</t>
  </si>
  <si>
    <t>ABC 12345</t>
  </si>
  <si>
    <t>Bleed Conductivity Setpoint (us/cm):</t>
  </si>
  <si>
    <t>Site Name:</t>
  </si>
  <si>
    <t>Cooling Tower System Name:</t>
  </si>
  <si>
    <t>Audit Date:</t>
  </si>
  <si>
    <t>in place at  your site as well as identify how these systems are being managed with regards to overall water</t>
  </si>
  <si>
    <t>Design Water Flow - System (l/s)</t>
  </si>
  <si>
    <t>Design Heat Rejection - per Tower (kW)</t>
  </si>
  <si>
    <t>Design Heat Rejection - System (kW)</t>
  </si>
  <si>
    <t>Design Water Flow - per Tower (l/s)</t>
  </si>
  <si>
    <t>ABC Pty Ltd</t>
  </si>
  <si>
    <t>Sustainability Manager</t>
  </si>
  <si>
    <t>Main System</t>
  </si>
  <si>
    <t>111 Sydney Street, Sydney</t>
  </si>
  <si>
    <t>02 9999 9999</t>
  </si>
  <si>
    <t>XYZ Pty Ltd</t>
  </si>
  <si>
    <t>FGH Pty Ltd</t>
  </si>
  <si>
    <t>B. Smith</t>
  </si>
  <si>
    <t>A. Smith</t>
  </si>
  <si>
    <t>a.smith@abc.com.au</t>
  </si>
  <si>
    <t>M.Smith</t>
  </si>
  <si>
    <t>J.Smith</t>
  </si>
  <si>
    <t>C.Smith</t>
  </si>
  <si>
    <t>Contract Manager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</si>
  <si>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</si>
  <si>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</si>
  <si>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</si>
  <si>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</si>
  <si>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</si>
  <si>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</si>
  <si>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</si>
  <si>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</si>
  <si>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</si>
  <si>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</si>
  <si>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</si>
  <si>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</si>
  <si>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Documenting and understanding water and wastewater charge details is a very important step </t>
  </si>
  <si>
    <t xml:space="preserve">in a comprehensive cooling tower water management plan. </t>
  </si>
  <si>
    <t>The costs of operating a cooling tower system from a water consumption perspective can be significant</t>
  </si>
  <si>
    <t>and understanding the impact that water conservation initiatives have on overall property costs</t>
  </si>
  <si>
    <t>should be evaluated and understood.</t>
  </si>
  <si>
    <t>Cooling Tower Water Charge Details:</t>
  </si>
  <si>
    <t>Charge Type</t>
  </si>
  <si>
    <t>Total Property Water Consumption (kL)</t>
  </si>
  <si>
    <t>Total Cooling Tower Water Consumption (kL)</t>
  </si>
  <si>
    <t>Cooling Tower Water Consumption - % of Total (%)</t>
  </si>
  <si>
    <t>Water Usage Charge Rate ($/kL)</t>
  </si>
  <si>
    <t>Wastewater Usage Charge Rate ($/kL)</t>
  </si>
  <si>
    <t>Sewer Usage Discharge Factor (%)</t>
  </si>
  <si>
    <t>Total Cooling Tower Water Charge Costs ($/yr)</t>
  </si>
  <si>
    <t>Total Property Water Charge Costs ($/yr)</t>
  </si>
  <si>
    <t>Cooling Tower Water Charge Cost ($/yr)</t>
  </si>
  <si>
    <t>Cooling Tower Wastewater Charge Cost ($/yr)</t>
  </si>
  <si>
    <t>Total Water Charge Rate ($/kL)</t>
  </si>
  <si>
    <t>System Volume (m3) - estimated</t>
  </si>
  <si>
    <t>The following checklist outlines the major areas that should be reviewed during an audit process.</t>
  </si>
  <si>
    <t>Area:</t>
  </si>
  <si>
    <t>Review Area:</t>
  </si>
  <si>
    <t>Audit Comments</t>
  </si>
  <si>
    <t>Air Inlet:</t>
  </si>
  <si>
    <t>Items</t>
  </si>
  <si>
    <t>Cooling Tower:</t>
  </si>
  <si>
    <t xml:space="preserve">Casing: </t>
  </si>
  <si>
    <t>Fill Pack:</t>
  </si>
  <si>
    <t>Drift Eliminators:</t>
  </si>
  <si>
    <t>Water Distribution:</t>
  </si>
  <si>
    <t>Fan:</t>
  </si>
  <si>
    <t>Pumps:</t>
  </si>
  <si>
    <t>Pipework:</t>
  </si>
  <si>
    <t>Filters:</t>
  </si>
  <si>
    <t>Valves:</t>
  </si>
  <si>
    <t>Ancillary Equipment:</t>
  </si>
  <si>
    <t>Inlet Water Meter:</t>
  </si>
  <si>
    <t>Bleed Water Meter:</t>
  </si>
  <si>
    <t>Water Meters:</t>
  </si>
  <si>
    <t>Check functionality and operational setpoints of bleed control system.</t>
  </si>
  <si>
    <t>Water Treatment:</t>
  </si>
  <si>
    <t>Check for any evidence of splashing, leaks or damage around tower</t>
  </si>
  <si>
    <t>Check for any evidence of blockages, damage or contamination</t>
  </si>
  <si>
    <t>Check for any evidence of blockages, damage or drift</t>
  </si>
  <si>
    <t>Check for poor distribution or blockages</t>
  </si>
  <si>
    <t>Check for any evidence of malfunction, poor control or damage</t>
  </si>
  <si>
    <t>Check for any evidence of leaking pumps</t>
  </si>
  <si>
    <t>Check for any evidence of filter failure, blockage or leaks/bypassing</t>
  </si>
  <si>
    <t>Check for any evidence of leaking pipework or damage</t>
  </si>
  <si>
    <t>Check for any evidence of leaking valves or damage</t>
  </si>
  <si>
    <t>Check operation and functionality of inlet water meter/s</t>
  </si>
  <si>
    <t>Check operation and functionality of bleed water meter/s</t>
  </si>
  <si>
    <t>Level Control:</t>
  </si>
  <si>
    <t>Check basin level control and operation of makeup control mechanism.</t>
  </si>
  <si>
    <t>Control Equipment:</t>
  </si>
  <si>
    <t>Check functionality and operational setpoints of water treatment control equipment.</t>
  </si>
  <si>
    <t xml:space="preserve">Check pH, conductivity and temperature of cooling tower water </t>
  </si>
  <si>
    <t>Check pH and conductivity of mains water</t>
  </si>
  <si>
    <t xml:space="preserve">The overall water efficiency of a cooling tower system should be regularly reviewed and optimised where possible to ensure good overall management. This audit or review process can be used </t>
  </si>
  <si>
    <t>during normal operating scenario's or used as a troubleshooting tool when issues have been flagged and investigation is required.</t>
  </si>
  <si>
    <t>It should be noted that this checklist is not a comprehensive list but includes sufficient information to undertaken a medium level of review.</t>
  </si>
  <si>
    <t xml:space="preserve">If issues are identified during the audit process or the audit process does not provide enough detail for troubleshooting purposes then the further investigation by competent persons would </t>
  </si>
  <si>
    <t>be required.</t>
  </si>
  <si>
    <t>Water Quality</t>
  </si>
  <si>
    <t>(Note:Input data into the orange shaded cells to facilitate automatic calculations)</t>
  </si>
  <si>
    <t>Previous 12 months</t>
  </si>
  <si>
    <t xml:space="preserve">The documentation and understanding of existing cooling tower systems on a property is an important part of managing cooling tower assets </t>
  </si>
  <si>
    <t>and understanding system performance.</t>
  </si>
  <si>
    <t>Cooling Tower System Location:</t>
  </si>
  <si>
    <t>Audit Completed By:</t>
  </si>
  <si>
    <t>Reason for Audit:</t>
  </si>
  <si>
    <t>Previous Year (kL)</t>
  </si>
  <si>
    <t>Current Year (kL)</t>
  </si>
  <si>
    <t>TOTAL</t>
  </si>
  <si>
    <t>Tenant System</t>
  </si>
  <si>
    <t>C.6 Cooling Tower Opportunity Action Plan.</t>
  </si>
  <si>
    <t>The cooling tower water efficiency opportunity Action Plan is a document that will assist you in documenting recommended</t>
  </si>
  <si>
    <t>water saving actions and allocating desired outcomes and allocating tasks to the responsible stakeholder.</t>
  </si>
  <si>
    <t>It allows formal tracking of progress and allows management to easily review and track status of tasks being implemented.</t>
  </si>
  <si>
    <t>Cooling Tower Water Management Plan Team Members:</t>
  </si>
  <si>
    <t>1 x Carrier Centrifugal Chiller</t>
  </si>
  <si>
    <t>Historical Water Consumption:</t>
  </si>
  <si>
    <t xml:space="preserve">Documenting and understanding historical cooling tower water consumption is a vital component of a best practice water efficiency program. </t>
  </si>
  <si>
    <t>Month</t>
  </si>
  <si>
    <t>EC Set Point (µS/cm)</t>
  </si>
  <si>
    <t>System Cycles</t>
  </si>
  <si>
    <t>Set Point Cycles</t>
  </si>
  <si>
    <t>Optimal Water Usage (kL)</t>
  </si>
  <si>
    <t>Excess Water Usage (kL)</t>
  </si>
  <si>
    <t>Cooling Tower Water Usage (kL)</t>
  </si>
  <si>
    <t>Makeup Water EC (µS/cm)</t>
  </si>
  <si>
    <t>Estimated Blowdown (kL)</t>
  </si>
  <si>
    <t>Estimated Evaporation 
(kL)</t>
  </si>
  <si>
    <t>Excess Water Usage %</t>
  </si>
  <si>
    <t>This spreadsheet allows the regular evaluation of cooling tower water consumption against optimal water consumption based upon average monthly operating data.</t>
  </si>
  <si>
    <t>(Please note: The calculations in this spreadsheet are locked and cannot be altered)</t>
  </si>
  <si>
    <t>The following information should be inputted into the relevant columns to enable a complete analysis to be undertaken.</t>
  </si>
  <si>
    <t>Total Building Water Usage (kL)</t>
  </si>
  <si>
    <t>Step 1:</t>
  </si>
  <si>
    <t>Insert 'Monthly' building water consumption values (kL) into cells C9-C20</t>
  </si>
  <si>
    <t>Insert 'Monthly' cooling tower water consumption values (kL) into cells D9-D20</t>
  </si>
  <si>
    <t>Insert 'Average Daily Peak Temperature' into cells E9-E20 as taken from Bureau of Meterology Data or site data.</t>
  </si>
  <si>
    <t>Step 2:</t>
  </si>
  <si>
    <t>Step 3:</t>
  </si>
  <si>
    <t>Step 4:</t>
  </si>
  <si>
    <t>Insert 'Makeup Water Electrical Conductivity' into cells F9-F20 as taken from Sydney Water Data or from water treatment sevice reports.</t>
  </si>
  <si>
    <t>Step 5:</t>
  </si>
  <si>
    <t>Insert 'Average System Electrical Conductivity' into cells G9-G20 as taken from water treatment sevice reports. An average value is recommended if multiple values are available</t>
  </si>
  <si>
    <t>Step 6:</t>
  </si>
  <si>
    <t>Insert 'Electrical Conductivity (EC) Setpoint' into cells H9-H20. Should be 1700 us/cm unless otherwise noted.</t>
  </si>
  <si>
    <t>Cooling Tower Usage as a % of Building Usage</t>
  </si>
  <si>
    <t>Undertaking regular evaluations of cooling tower water efficiency is a good way of understanding system operation.</t>
  </si>
  <si>
    <t>Continuous monitoring of cooling tower water efficiency is recommended. However, those systems that do not have online monitoring systems can utilise this spreadsheet for reporting purposes.</t>
  </si>
  <si>
    <t>Should be used for indication purposes only.</t>
  </si>
  <si>
    <t>Property Information:</t>
  </si>
  <si>
    <t>Frequency of reporting and updating details in the plan are at the discretion of the owner.</t>
  </si>
  <si>
    <t xml:space="preserve">Note: These costs are estimates only and do not include any other fixed charges included in the </t>
  </si>
  <si>
    <t>relevant water authority bills.</t>
  </si>
  <si>
    <t>Cooling Tower Systems Technical Information:</t>
  </si>
  <si>
    <r>
      <t>Average Daily Peak Temp. (</t>
    </r>
    <r>
      <rPr>
        <sz val="12"/>
        <color indexed="8"/>
        <rFont val="Arial Narrow"/>
        <family val="2"/>
      </rPr>
      <t>°C)</t>
    </r>
  </si>
  <si>
    <r>
      <t>Average System EC (</t>
    </r>
    <r>
      <rPr>
        <sz val="12"/>
        <color indexed="8"/>
        <rFont val="Arial Narrow"/>
        <family val="2"/>
      </rPr>
      <t>µS/cm</t>
    </r>
    <r>
      <rPr>
        <sz val="12"/>
        <color theme="1"/>
        <rFont val="Arial Narrow"/>
        <family val="2"/>
      </rPr>
      <t>)</t>
    </r>
  </si>
  <si>
    <r>
      <t xml:space="preserve">Optimal Cycles 
</t>
    </r>
    <r>
      <rPr>
        <sz val="12"/>
        <color indexed="8"/>
        <rFont val="Arial Narrow"/>
        <family val="2"/>
      </rPr>
      <t>(1700 µS/cm Upper Limit)</t>
    </r>
  </si>
  <si>
    <r>
      <t>Total/</t>
    </r>
    <r>
      <rPr>
        <b/>
        <sz val="12"/>
        <color indexed="62"/>
        <rFont val="Arial Narrow"/>
        <family val="2"/>
      </rPr>
      <t>Average</t>
    </r>
  </si>
  <si>
    <t>Please note that is a simplified evaluation and does not take into account impact of system heat load variations.</t>
  </si>
  <si>
    <t>Action</t>
  </si>
  <si>
    <t>Desired Outcome</t>
  </si>
  <si>
    <t>Responsible Party</t>
  </si>
  <si>
    <t>Date By</t>
  </si>
  <si>
    <t>Status</t>
  </si>
  <si>
    <t>Actual outcome</t>
  </si>
  <si>
    <t>Item No.</t>
  </si>
  <si>
    <t>ABC 54321</t>
  </si>
  <si>
    <t>This table allows a basic overview of cooling tower water consumption to be monitored and evaluated to ensure a basic level of understanding.</t>
  </si>
  <si>
    <t>Understanding and tracking cooling tower water consumption trends, both historical and current, allows better overall monitoring and control.</t>
  </si>
  <si>
    <t>Average System Heat Load (kW)</t>
  </si>
  <si>
    <t>Monthly Water Consumption (kL)</t>
  </si>
  <si>
    <t>Water Efficiency Ratio (kL/kW)</t>
  </si>
  <si>
    <t>AVERAGE</t>
  </si>
  <si>
    <t>Main Cooling Tower System</t>
  </si>
  <si>
    <t>Maximum Desired Efficiency Ratio (kL/kW)</t>
  </si>
  <si>
    <t>3.1  Cooling Tower Water Management Plan (CTWMP) Template</t>
  </si>
  <si>
    <t>3.2 Water Charge Details</t>
  </si>
  <si>
    <t>3.3 Cooling Tower System Details</t>
  </si>
  <si>
    <t>3.4 Cooling Tower Water Efficiency Evaluation</t>
  </si>
  <si>
    <t>3.5 Cooling Tower Water Consumption Evaluation</t>
  </si>
  <si>
    <t>3.6 Cooling Tower Water Audit Checklist</t>
  </si>
  <si>
    <t>3.7 Cooling Tower Water Efficiency Ratio</t>
  </si>
  <si>
    <t>Property Gross Lettable Area (GLA)</t>
  </si>
  <si>
    <t>Property Net Lettable Area (NLA) or/</t>
  </si>
  <si>
    <t>Check for any obstructions or contamination. Assess for short circuiting of discharge air.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</si>
</sst>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"/>
    <numFmt numFmtId="165" formatCode="&quot;$&quot;#,##0.00"/>
    <numFmt numFmtId="166" formatCode="0.0"/>
    <numFmt numFmtId="167" formatCode="#,##0.0"/>
    <numFmt numFmtId="168" formatCode="0.0%"/>
  </numFmts>
  <fonts count="3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 tint="-0.34998626667073579"/>
      <name val="Arial Narrow"/>
      <family val="2"/>
    </font>
    <font>
      <b/>
      <sz val="10"/>
      <color theme="1"/>
      <name val="Arial Narrow"/>
      <family val="2"/>
    </font>
    <font>
      <sz val="10"/>
      <color theme="0" tint="-0.34998626667073579"/>
      <name val="Arial Narrow"/>
      <family val="2"/>
    </font>
    <font>
      <u/>
      <sz val="11"/>
      <color theme="0" tint="-0.34998626667073579"/>
      <name val="Arial Narrow"/>
      <family val="2"/>
    </font>
    <font>
      <sz val="8"/>
      <color theme="1"/>
      <name val="Arial Narrow"/>
      <family val="2"/>
    </font>
    <font>
      <u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0" tint="-0.34998626667073579"/>
      <name val="Arial Narrow"/>
      <family val="2"/>
    </font>
    <font>
      <sz val="12"/>
      <color theme="0" tint="-0.14999847407452621"/>
      <name val="Arial Narrow"/>
      <family val="2"/>
    </font>
    <font>
      <sz val="12"/>
      <color indexed="8"/>
      <name val="Arial Narrow"/>
      <family val="2"/>
    </font>
    <font>
      <sz val="12"/>
      <color rgb="FF1F497D"/>
      <name val="Arial Narrow"/>
      <family val="2"/>
    </font>
    <font>
      <b/>
      <sz val="12"/>
      <color rgb="FF1F497D"/>
      <name val="Arial Narrow"/>
      <family val="2"/>
    </font>
    <font>
      <b/>
      <sz val="12"/>
      <color indexed="62"/>
      <name val="Arial Narrow"/>
      <family val="2"/>
    </font>
    <font>
      <b/>
      <sz val="12"/>
      <color theme="4" tint="-0.24997711111789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12"/>
      <color theme="0"/>
      <name val="Arial Narrow"/>
      <family val="2"/>
    </font>
    <font>
      <sz val="12"/>
      <color theme="3" tint="0.79998168889431442"/>
      <name val="Arial Narrow"/>
      <family val="2"/>
    </font>
    <font>
      <sz val="12"/>
      <color theme="4"/>
      <name val="Arial Narrow"/>
      <family val="2"/>
    </font>
    <font>
      <b/>
      <i/>
      <sz val="12"/>
      <color theme="0" tint="-0.249977111117893"/>
      <name val="Arial Narrow"/>
      <family val="2"/>
    </font>
    <font>
      <i/>
      <sz val="12"/>
      <color theme="0" tint="-0.249977111117893"/>
      <name val="Arial Narrow"/>
      <family val="2"/>
    </font>
    <font>
      <b/>
      <sz val="12"/>
      <color theme="0" tint="-0.249977111117893"/>
      <name val="Arial Narrow"/>
      <family val="2"/>
    </font>
    <font>
      <sz val="14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AEB7A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5" borderId="0" applyNumberFormat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7" fillId="0" borderId="0" xfId="0" applyFont="1"/>
    <xf numFmtId="0" fontId="18" fillId="0" borderId="0" xfId="0" applyFont="1" applyAlignment="1">
      <alignment horizontal="center"/>
    </xf>
    <xf numFmtId="0" fontId="15" fillId="0" borderId="0" xfId="0" applyFont="1"/>
    <xf numFmtId="0" fontId="15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 wrapText="1"/>
    </xf>
    <xf numFmtId="17" fontId="15" fillId="0" borderId="26" xfId="0" applyNumberFormat="1" applyFont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9" fontId="15" fillId="4" borderId="1" xfId="2" applyFont="1" applyFill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5" fillId="0" borderId="25" xfId="0" applyFont="1" applyBorder="1" applyAlignment="1">
      <alignment horizontal="center" vertical="center"/>
    </xf>
    <xf numFmtId="167" fontId="15" fillId="8" borderId="25" xfId="0" applyNumberFormat="1" applyFont="1" applyFill="1" applyBorder="1" applyAlignment="1">
      <alignment horizontal="center" vertical="center"/>
    </xf>
    <xf numFmtId="9" fontId="15" fillId="8" borderId="25" xfId="2" applyFont="1" applyFill="1" applyBorder="1" applyAlignment="1">
      <alignment horizontal="center" vertical="center"/>
    </xf>
    <xf numFmtId="166" fontId="23" fillId="0" borderId="25" xfId="0" applyNumberFormat="1" applyFont="1" applyBorder="1" applyAlignment="1">
      <alignment horizontal="center" vertical="center"/>
    </xf>
    <xf numFmtId="1" fontId="23" fillId="0" borderId="25" xfId="0" applyNumberFormat="1" applyFont="1" applyBorder="1" applyAlignment="1">
      <alignment horizontal="center" vertical="center"/>
    </xf>
    <xf numFmtId="167" fontId="15" fillId="0" borderId="25" xfId="0" applyNumberFormat="1" applyFont="1" applyBorder="1" applyAlignment="1">
      <alignment horizontal="center" vertical="center"/>
    </xf>
    <xf numFmtId="168" fontId="15" fillId="8" borderId="25" xfId="2" applyNumberFormat="1" applyFont="1" applyFill="1" applyBorder="1" applyAlignment="1">
      <alignment horizontal="center" vertical="center"/>
    </xf>
    <xf numFmtId="167" fontId="16" fillId="0" borderId="0" xfId="0" applyNumberFormat="1" applyFont="1"/>
    <xf numFmtId="0" fontId="15" fillId="0" borderId="16" xfId="0" applyFont="1" applyBorder="1"/>
    <xf numFmtId="0" fontId="16" fillId="0" borderId="18" xfId="0" applyFont="1" applyBorder="1"/>
    <xf numFmtId="0" fontId="15" fillId="0" borderId="8" xfId="0" applyFont="1" applyBorder="1"/>
    <xf numFmtId="0" fontId="16" fillId="0" borderId="9" xfId="0" applyFont="1" applyBorder="1"/>
    <xf numFmtId="0" fontId="15" fillId="0" borderId="10" xfId="0" applyFont="1" applyBorder="1"/>
    <xf numFmtId="0" fontId="16" fillId="0" borderId="11" xfId="0" applyFont="1" applyBorder="1"/>
    <xf numFmtId="0" fontId="15" fillId="3" borderId="4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4" xfId="0" applyFont="1" applyBorder="1"/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7" xfId="0" applyFont="1" applyBorder="1"/>
    <xf numFmtId="1" fontId="24" fillId="4" borderId="1" xfId="0" applyNumberFormat="1" applyFont="1" applyFill="1" applyBorder="1" applyAlignment="1">
      <alignment horizontal="center" vertical="center"/>
    </xf>
    <xf numFmtId="9" fontId="24" fillId="4" borderId="1" xfId="2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3" fontId="17" fillId="0" borderId="12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" fontId="15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/>
    <xf numFmtId="0" fontId="10" fillId="0" borderId="0" xfId="0" applyFont="1" applyAlignment="1">
      <alignment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3" fontId="11" fillId="2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vertical="center"/>
    </xf>
    <xf numFmtId="3" fontId="11" fillId="2" borderId="9" xfId="0" applyNumberFormat="1" applyFont="1" applyFill="1" applyBorder="1" applyAlignment="1">
      <alignment horizontal="center" vertical="center"/>
    </xf>
    <xf numFmtId="9" fontId="11" fillId="0" borderId="9" xfId="2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165" fontId="11" fillId="0" borderId="9" xfId="2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64" fontId="26" fillId="0" borderId="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64" fontId="26" fillId="0" borderId="1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1" fontId="16" fillId="9" borderId="1" xfId="0" applyNumberFormat="1" applyFont="1" applyFill="1" applyBorder="1" applyAlignment="1">
      <alignment horizontal="center" vertical="center"/>
    </xf>
    <xf numFmtId="1" fontId="15" fillId="9" borderId="1" xfId="0" applyNumberFormat="1" applyFont="1" applyFill="1" applyBorder="1" applyAlignment="1">
      <alignment horizontal="center" vertical="center"/>
    </xf>
    <xf numFmtId="0" fontId="27" fillId="0" borderId="0" xfId="0" applyFont="1"/>
    <xf numFmtId="1" fontId="27" fillId="0" borderId="0" xfId="0" applyNumberFormat="1" applyFont="1"/>
    <xf numFmtId="0" fontId="28" fillId="0" borderId="0" xfId="0" applyFont="1"/>
    <xf numFmtId="1" fontId="28" fillId="0" borderId="0" xfId="0" applyNumberFormat="1" applyFont="1"/>
    <xf numFmtId="0" fontId="29" fillId="0" borderId="0" xfId="0" applyFont="1"/>
    <xf numFmtId="0" fontId="15" fillId="9" borderId="1" xfId="0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/>
    </xf>
    <xf numFmtId="0" fontId="24" fillId="0" borderId="1" xfId="0" applyFont="1" applyFill="1" applyBorder="1" applyAlignment="1">
      <alignment horizontal="right" vertical="center"/>
    </xf>
    <xf numFmtId="2" fontId="16" fillId="9" borderId="1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/>
    </xf>
    <xf numFmtId="2" fontId="31" fillId="9" borderId="1" xfId="0" applyNumberFormat="1" applyFont="1" applyFill="1" applyBorder="1" applyAlignment="1">
      <alignment horizontal="center" vertical="center"/>
    </xf>
    <xf numFmtId="2" fontId="32" fillId="2" borderId="0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2" fontId="32" fillId="9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3" fillId="0" borderId="0" xfId="0" applyFont="1"/>
    <xf numFmtId="0" fontId="16" fillId="6" borderId="12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166" fontId="16" fillId="6" borderId="13" xfId="0" applyNumberFormat="1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166" fontId="16" fillId="0" borderId="32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1" fontId="16" fillId="0" borderId="32" xfId="0" applyNumberFormat="1" applyFont="1" applyBorder="1" applyAlignment="1">
      <alignment horizontal="center"/>
    </xf>
    <xf numFmtId="166" fontId="16" fillId="0" borderId="32" xfId="0" applyNumberFormat="1" applyFont="1" applyBorder="1" applyAlignment="1">
      <alignment horizontal="center"/>
    </xf>
    <xf numFmtId="166" fontId="16" fillId="0" borderId="26" xfId="0" applyNumberFormat="1" applyFont="1" applyBorder="1" applyAlignment="1">
      <alignment horizontal="center" vertical="center"/>
    </xf>
    <xf numFmtId="167" fontId="16" fillId="0" borderId="32" xfId="0" applyNumberFormat="1" applyFont="1" applyBorder="1" applyAlignment="1">
      <alignment horizontal="center" vertical="center"/>
    </xf>
    <xf numFmtId="167" fontId="15" fillId="4" borderId="32" xfId="0" applyNumberFormat="1" applyFont="1" applyFill="1" applyBorder="1" applyAlignment="1">
      <alignment horizontal="center" vertical="center"/>
    </xf>
    <xf numFmtId="9" fontId="15" fillId="4" borderId="26" xfId="2" applyNumberFormat="1" applyFont="1" applyFill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/>
    </xf>
    <xf numFmtId="166" fontId="16" fillId="0" borderId="3" xfId="0" applyNumberFormat="1" applyFont="1" applyBorder="1" applyAlignment="1">
      <alignment horizontal="center"/>
    </xf>
    <xf numFmtId="167" fontId="16" fillId="0" borderId="3" xfId="0" applyNumberFormat="1" applyFont="1" applyBorder="1" applyAlignment="1">
      <alignment horizontal="center" vertical="center"/>
    </xf>
    <xf numFmtId="167" fontId="15" fillId="4" borderId="3" xfId="0" applyNumberFormat="1" applyFont="1" applyFill="1" applyBorder="1" applyAlignment="1">
      <alignment horizontal="center" vertical="center"/>
    </xf>
    <xf numFmtId="9" fontId="15" fillId="4" borderId="3" xfId="2" applyNumberFormat="1" applyFont="1" applyFill="1" applyBorder="1" applyAlignment="1">
      <alignment horizontal="center" vertical="center"/>
    </xf>
    <xf numFmtId="166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 vertical="center"/>
    </xf>
    <xf numFmtId="167" fontId="25" fillId="0" borderId="1" xfId="0" applyNumberFormat="1" applyFont="1" applyBorder="1" applyAlignment="1">
      <alignment horizontal="center" vertical="center"/>
    </xf>
    <xf numFmtId="167" fontId="24" fillId="4" borderId="1" xfId="0" applyNumberFormat="1" applyFont="1" applyFill="1" applyBorder="1" applyAlignment="1">
      <alignment horizontal="center" vertical="center"/>
    </xf>
    <xf numFmtId="9" fontId="24" fillId="4" borderId="1" xfId="2" applyNumberFormat="1" applyFont="1" applyFill="1" applyBorder="1" applyAlignment="1">
      <alignment horizontal="center" vertical="center"/>
    </xf>
    <xf numFmtId="166" fontId="25" fillId="0" borderId="3" xfId="0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" fontId="25" fillId="0" borderId="3" xfId="0" applyNumberFormat="1" applyFont="1" applyBorder="1" applyAlignment="1">
      <alignment horizontal="center"/>
    </xf>
    <xf numFmtId="166" fontId="25" fillId="0" borderId="3" xfId="0" applyNumberFormat="1" applyFont="1" applyBorder="1" applyAlignment="1">
      <alignment horizontal="center"/>
    </xf>
    <xf numFmtId="166" fontId="25" fillId="0" borderId="3" xfId="0" applyNumberFormat="1" applyFont="1" applyBorder="1" applyAlignment="1">
      <alignment horizontal="center" vertical="center"/>
    </xf>
    <xf numFmtId="167" fontId="25" fillId="0" borderId="3" xfId="0" applyNumberFormat="1" applyFont="1" applyBorder="1" applyAlignment="1">
      <alignment horizontal="center" vertical="center"/>
    </xf>
    <xf numFmtId="167" fontId="24" fillId="4" borderId="3" xfId="0" applyNumberFormat="1" applyFont="1" applyFill="1" applyBorder="1" applyAlignment="1">
      <alignment horizontal="center" vertical="center"/>
    </xf>
    <xf numFmtId="9" fontId="24" fillId="4" borderId="3" xfId="2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/>
    </xf>
    <xf numFmtId="166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 vertical="center"/>
    </xf>
    <xf numFmtId="167" fontId="15" fillId="4" borderId="1" xfId="0" applyNumberFormat="1" applyFont="1" applyFill="1" applyBorder="1" applyAlignment="1">
      <alignment horizontal="center" vertical="center"/>
    </xf>
    <xf numFmtId="9" fontId="15" fillId="4" borderId="1" xfId="2" applyNumberFormat="1" applyFont="1" applyFill="1" applyBorder="1" applyAlignment="1">
      <alignment horizontal="center" vertical="center"/>
    </xf>
    <xf numFmtId="166" fontId="16" fillId="0" borderId="3" xfId="0" applyNumberFormat="1" applyFont="1" applyFill="1" applyBorder="1" applyAlignment="1">
      <alignment horizontal="center" vertical="center"/>
    </xf>
    <xf numFmtId="17" fontId="15" fillId="0" borderId="1" xfId="0" applyNumberFormat="1" applyFont="1" applyBorder="1" applyAlignment="1">
      <alignment horizontal="center" vertical="center"/>
    </xf>
    <xf numFmtId="17" fontId="15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7" fontId="9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">
    <cellStyle name="60% - Accent1 2" xf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Water Consumption (System No.1)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98637151363124"/>
          <c:y val="0.21764371659325427"/>
          <c:w val="0.84807695760648738"/>
          <c:h val="0.60537829395533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'3.4 Water Consumption Tracking'!$C$15</c:f>
              <c:strCache>
                <c:ptCount val="1"/>
                <c:pt idx="0">
                  <c:v>Current Year (kL)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'3.4 Water Consumption Tracking'!$C$16:$C$27</c:f>
              <c:numCache>
                <c:formatCode>0</c:formatCode>
                <c:ptCount val="12"/>
                <c:pt idx="0">
                  <c:v>530</c:v>
                </c:pt>
                <c:pt idx="1">
                  <c:v>600</c:v>
                </c:pt>
                <c:pt idx="2">
                  <c:v>567</c:v>
                </c:pt>
                <c:pt idx="3">
                  <c:v>357</c:v>
                </c:pt>
                <c:pt idx="4">
                  <c:v>232</c:v>
                </c:pt>
                <c:pt idx="5">
                  <c:v>100</c:v>
                </c:pt>
                <c:pt idx="6">
                  <c:v>120</c:v>
                </c:pt>
                <c:pt idx="7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97-4BFD-9709-CED5881F0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93840"/>
        <c:axId val="517794168"/>
      </c:barChart>
      <c:scatterChart>
        <c:scatterStyle val="lineMarker"/>
        <c:varyColors val="0"/>
        <c:ser>
          <c:idx val="0"/>
          <c:order val="1"/>
          <c:tx>
            <c:strRef>
              <c:f>'3.4 Water Consumption Tracking'!$B$15</c:f>
              <c:strCache>
                <c:ptCount val="1"/>
                <c:pt idx="0">
                  <c:v>Previous Year (kL)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alpha val="96000"/>
                  </a:schemeClr>
                </a:solidFill>
                <a:round/>
              </a:ln>
              <a:effectLst/>
            </c:spPr>
          </c:marker>
          <c:yVal>
            <c:numRef>
              <c:f>'3.4 Water Consumption Tracking'!$B$16:$B$27</c:f>
              <c:numCache>
                <c:formatCode>0</c:formatCode>
                <c:ptCount val="12"/>
                <c:pt idx="0">
                  <c:v>630.00000000000011</c:v>
                </c:pt>
                <c:pt idx="1">
                  <c:v>700.3448275862072</c:v>
                </c:pt>
                <c:pt idx="2">
                  <c:v>666.77419354838719</c:v>
                </c:pt>
                <c:pt idx="3">
                  <c:v>456.7600000000001</c:v>
                </c:pt>
                <c:pt idx="4">
                  <c:v>322.83870967741939</c:v>
                </c:pt>
                <c:pt idx="5">
                  <c:v>204</c:v>
                </c:pt>
                <c:pt idx="6">
                  <c:v>181.20653540008382</c:v>
                </c:pt>
                <c:pt idx="7">
                  <c:v>198.94736842105266</c:v>
                </c:pt>
                <c:pt idx="8">
                  <c:v>242.32806324110675</c:v>
                </c:pt>
                <c:pt idx="9">
                  <c:v>267.55960729312767</c:v>
                </c:pt>
                <c:pt idx="10">
                  <c:v>362.56521739130426</c:v>
                </c:pt>
                <c:pt idx="11">
                  <c:v>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97-4BFD-9709-CED5881F0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93840"/>
        <c:axId val="517794168"/>
      </c:scatterChart>
      <c:catAx>
        <c:axId val="517793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4168"/>
        <c:crosses val="autoZero"/>
        <c:auto val="1"/>
        <c:lblAlgn val="ctr"/>
        <c:lblOffset val="100"/>
        <c:noMultiLvlLbl val="0"/>
      </c:catAx>
      <c:valAx>
        <c:axId val="51779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/>
                  <a:t>Water Consumption (kL)</a:t>
                </a:r>
              </a:p>
            </c:rich>
          </c:tx>
          <c:layout>
            <c:manualLayout>
              <c:xMode val="edge"/>
              <c:yMode val="edge"/>
              <c:x val="1.6008229798279424E-2"/>
              <c:y val="0.315321573251456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7139503179195934"/>
          <c:y val="0.10768743201666929"/>
          <c:w val="0.48602913452544266"/>
          <c:h val="7.3466806184983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Water Consumption (System No.2)</a:t>
            </a:r>
          </a:p>
        </c:rich>
      </c:tx>
      <c:layout>
        <c:manualLayout>
          <c:xMode val="edge"/>
          <c:yMode val="edge"/>
          <c:x val="0.2816545450342846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67535196617667"/>
          <c:y val="0.17460614800148994"/>
          <c:w val="0.84807695760648738"/>
          <c:h val="0.665276573514660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'3.4 Water Consumption Tracking'!$E$15</c:f>
              <c:strCache>
                <c:ptCount val="1"/>
                <c:pt idx="0">
                  <c:v>Current Year (kL)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2700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invertIfNegative val="0"/>
          <c:cat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'3.4 Water Consumption Tracking'!$E$16:$E$27</c:f>
              <c:numCache>
                <c:formatCode>0</c:formatCode>
                <c:ptCount val="12"/>
                <c:pt idx="0">
                  <c:v>1100</c:v>
                </c:pt>
                <c:pt idx="1">
                  <c:v>1200</c:v>
                </c:pt>
                <c:pt idx="2">
                  <c:v>1160</c:v>
                </c:pt>
                <c:pt idx="3">
                  <c:v>1400</c:v>
                </c:pt>
                <c:pt idx="4">
                  <c:v>1500</c:v>
                </c:pt>
                <c:pt idx="5">
                  <c:v>400</c:v>
                </c:pt>
                <c:pt idx="6">
                  <c:v>400</c:v>
                </c:pt>
                <c:pt idx="7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B-4290-B831-590ADB78E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793840"/>
        <c:axId val="517794168"/>
      </c:barChart>
      <c:scatterChart>
        <c:scatterStyle val="lineMarker"/>
        <c:varyColors val="0"/>
        <c:ser>
          <c:idx val="0"/>
          <c:order val="0"/>
          <c:tx>
            <c:strRef>
              <c:f>'3.4 Water Consumption Tracking'!$D$15</c:f>
              <c:strCache>
                <c:ptCount val="1"/>
                <c:pt idx="0">
                  <c:v>Previous Year (kL)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</c:spPr>
          </c:marker>
          <c:xVal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xVal>
          <c:yVal>
            <c:numRef>
              <c:f>'3.4 Water Consumption Tracking'!$D$16:$D$27</c:f>
              <c:numCache>
                <c:formatCode>0</c:formatCode>
                <c:ptCount val="12"/>
                <c:pt idx="0">
                  <c:v>1260</c:v>
                </c:pt>
                <c:pt idx="1">
                  <c:v>1400</c:v>
                </c:pt>
                <c:pt idx="2">
                  <c:v>1350</c:v>
                </c:pt>
                <c:pt idx="3">
                  <c:v>900</c:v>
                </c:pt>
                <c:pt idx="4">
                  <c:v>650</c:v>
                </c:pt>
                <c:pt idx="5">
                  <c:v>400</c:v>
                </c:pt>
                <c:pt idx="6">
                  <c:v>360</c:v>
                </c:pt>
                <c:pt idx="7">
                  <c:v>400</c:v>
                </c:pt>
                <c:pt idx="8">
                  <c:v>500</c:v>
                </c:pt>
                <c:pt idx="9">
                  <c:v>520</c:v>
                </c:pt>
                <c:pt idx="10">
                  <c:v>720</c:v>
                </c:pt>
                <c:pt idx="11">
                  <c:v>630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01B-4290-B831-590ADB78E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8310080"/>
        <c:axId val="788309096"/>
      </c:scatterChart>
      <c:catAx>
        <c:axId val="5177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4168"/>
        <c:crosses val="autoZero"/>
        <c:auto val="1"/>
        <c:lblAlgn val="ctr"/>
        <c:lblOffset val="100"/>
        <c:noMultiLvlLbl val="0"/>
      </c:catAx>
      <c:valAx>
        <c:axId val="51779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700"/>
                  <a:t>Water Consumption (kL)</a:t>
                </a:r>
              </a:p>
            </c:rich>
          </c:tx>
          <c:layout>
            <c:manualLayout>
              <c:xMode val="edge"/>
              <c:yMode val="edge"/>
              <c:x val="6.6873227101087816E-3"/>
              <c:y val="0.306054963400539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3840"/>
        <c:crosses val="autoZero"/>
        <c:crossBetween val="between"/>
      </c:valAx>
      <c:valAx>
        <c:axId val="7883090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88310080"/>
        <c:crosses val="max"/>
        <c:crossBetween val="midCat"/>
      </c:valAx>
      <c:valAx>
        <c:axId val="788310080"/>
        <c:scaling>
          <c:orientation val="minMax"/>
        </c:scaling>
        <c:delete val="1"/>
        <c:axPos val="t"/>
        <c:majorTickMark val="out"/>
        <c:minorTickMark val="none"/>
        <c:tickLblPos val="nextTo"/>
        <c:crossAx val="788309096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362904790713071"/>
          <c:y val="8.8058707247371359E-2"/>
          <c:w val="0.48596445089215262"/>
          <c:h val="7.2591484058512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Cumulative Water Consumption (System No.1)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7595761509146"/>
          <c:y val="0.21170326042975487"/>
          <c:w val="0.84684200513962105"/>
          <c:h val="0.6469871234221964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'3.4 Water Consumption Tracking'!$C$15</c:f>
              <c:strCache>
                <c:ptCount val="1"/>
                <c:pt idx="0">
                  <c:v>Current Year (kL)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'3.4 Water Consumption Tracking'!$K$16:$K$27</c:f>
              <c:numCache>
                <c:formatCode>0</c:formatCode>
                <c:ptCount val="12"/>
                <c:pt idx="0">
                  <c:v>530</c:v>
                </c:pt>
                <c:pt idx="1">
                  <c:v>1130</c:v>
                </c:pt>
                <c:pt idx="2">
                  <c:v>1697</c:v>
                </c:pt>
                <c:pt idx="3">
                  <c:v>2054</c:v>
                </c:pt>
                <c:pt idx="4">
                  <c:v>2286</c:v>
                </c:pt>
                <c:pt idx="5">
                  <c:v>2386</c:v>
                </c:pt>
                <c:pt idx="6">
                  <c:v>2506</c:v>
                </c:pt>
                <c:pt idx="7">
                  <c:v>2906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3-40FD-A3BF-13011392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995496"/>
        <c:axId val="672991232"/>
      </c:barChart>
      <c:lineChart>
        <c:grouping val="standard"/>
        <c:varyColors val="0"/>
        <c:ser>
          <c:idx val="0"/>
          <c:order val="0"/>
          <c:tx>
            <c:strRef>
              <c:f>'3.4 Water Consumption Tracking'!$B$15</c:f>
              <c:strCache>
                <c:ptCount val="1"/>
                <c:pt idx="0">
                  <c:v>Previous Year (kL)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'3.4 Water Consumption Tracking'!$J$16:$J$27</c:f>
              <c:numCache>
                <c:formatCode>0</c:formatCode>
                <c:ptCount val="12"/>
                <c:pt idx="0">
                  <c:v>630.00000000000011</c:v>
                </c:pt>
                <c:pt idx="1">
                  <c:v>1330.3448275862074</c:v>
                </c:pt>
                <c:pt idx="2">
                  <c:v>1997.1190211345947</c:v>
                </c:pt>
                <c:pt idx="3">
                  <c:v>2453.879021134595</c:v>
                </c:pt>
                <c:pt idx="4">
                  <c:v>2776.7177308120145</c:v>
                </c:pt>
                <c:pt idx="5">
                  <c:v>2980.7177308120145</c:v>
                </c:pt>
                <c:pt idx="6">
                  <c:v>3161.9242662120982</c:v>
                </c:pt>
                <c:pt idx="7">
                  <c:v>3360.8716346331507</c:v>
                </c:pt>
                <c:pt idx="8">
                  <c:v>3603.1996978742573</c:v>
                </c:pt>
                <c:pt idx="9">
                  <c:v>3870.7593051673848</c:v>
                </c:pt>
                <c:pt idx="10">
                  <c:v>4233.3245225586888</c:v>
                </c:pt>
                <c:pt idx="11">
                  <c:v>4548.3245225586888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3-40FD-A3BF-130113924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995496"/>
        <c:axId val="672991232"/>
      </c:lineChart>
      <c:catAx>
        <c:axId val="67299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991232"/>
        <c:crosses val="autoZero"/>
        <c:auto val="1"/>
        <c:lblAlgn val="ctr"/>
        <c:lblOffset val="100"/>
        <c:noMultiLvlLbl val="0"/>
      </c:catAx>
      <c:valAx>
        <c:axId val="67299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Water Consumption (kL)</a:t>
                </a:r>
              </a:p>
            </c:rich>
          </c:tx>
          <c:layout>
            <c:manualLayout>
              <c:xMode val="edge"/>
              <c:yMode val="edge"/>
              <c:x val="8.8495265257032499E-3"/>
              <c:y val="0.26336151514506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99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348464035239612"/>
          <c:y val="0.1130974437606037"/>
          <c:w val="0.58646278256997209"/>
          <c:h val="7.14513227876124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Cumulative Water Consumption (System No.2)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57595761509146"/>
          <c:y val="0.18502270996135076"/>
          <c:w val="0.84684200513962105"/>
          <c:h val="0.6329632673052786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'3.4 Water Consumption Tracking'!$E$15</c:f>
              <c:strCache>
                <c:ptCount val="1"/>
                <c:pt idx="0">
                  <c:v>Current Year (kL)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19050"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'3.4 Water Consumption Tracking'!$M$16:$M$27</c:f>
              <c:numCache>
                <c:formatCode>0</c:formatCode>
                <c:ptCount val="12"/>
                <c:pt idx="0">
                  <c:v>1100</c:v>
                </c:pt>
                <c:pt idx="1">
                  <c:v>2300</c:v>
                </c:pt>
                <c:pt idx="2">
                  <c:v>3460</c:v>
                </c:pt>
                <c:pt idx="3">
                  <c:v>4860</c:v>
                </c:pt>
                <c:pt idx="4">
                  <c:v>6360</c:v>
                </c:pt>
                <c:pt idx="5">
                  <c:v>6760</c:v>
                </c:pt>
                <c:pt idx="6">
                  <c:v>7160</c:v>
                </c:pt>
                <c:pt idx="7">
                  <c:v>7960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FB-4281-B8B1-16A5BB5C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2995496"/>
        <c:axId val="672991232"/>
      </c:barChart>
      <c:lineChart>
        <c:grouping val="standard"/>
        <c:varyColors val="0"/>
        <c:ser>
          <c:idx val="0"/>
          <c:order val="0"/>
          <c:tx>
            <c:strRef>
              <c:f>'3.4 Water Consumption Tracking'!$D$15</c:f>
              <c:strCache>
                <c:ptCount val="1"/>
                <c:pt idx="0">
                  <c:v>Previous Year (kL)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'3.4 Water Consumption Tracking'!$A$16:$A$27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'3.4 Water Consumption Tracking'!$L$16:$L$27</c:f>
              <c:numCache>
                <c:formatCode>0</c:formatCode>
                <c:ptCount val="12"/>
                <c:pt idx="0">
                  <c:v>1260</c:v>
                </c:pt>
                <c:pt idx="1">
                  <c:v>2660</c:v>
                </c:pt>
                <c:pt idx="2">
                  <c:v>4010</c:v>
                </c:pt>
                <c:pt idx="3">
                  <c:v>4910</c:v>
                </c:pt>
                <c:pt idx="4">
                  <c:v>5560</c:v>
                </c:pt>
                <c:pt idx="5">
                  <c:v>5960</c:v>
                </c:pt>
                <c:pt idx="6">
                  <c:v>6320</c:v>
                </c:pt>
                <c:pt idx="7">
                  <c:v>6720</c:v>
                </c:pt>
                <c:pt idx="8">
                  <c:v>7220</c:v>
                </c:pt>
                <c:pt idx="9">
                  <c:v>7740</c:v>
                </c:pt>
                <c:pt idx="10">
                  <c:v>8460</c:v>
                </c:pt>
                <c:pt idx="11">
                  <c:v>9090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FB-4281-B8B1-16A5BB5C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995496"/>
        <c:axId val="672991232"/>
      </c:lineChart>
      <c:catAx>
        <c:axId val="67299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991232"/>
        <c:crosses val="autoZero"/>
        <c:auto val="1"/>
        <c:lblAlgn val="ctr"/>
        <c:lblOffset val="100"/>
        <c:noMultiLvlLbl val="0"/>
      </c:catAx>
      <c:valAx>
        <c:axId val="67299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/>
                  <a:t>Water Consumption (kL)</a:t>
                </a:r>
              </a:p>
            </c:rich>
          </c:tx>
          <c:layout>
            <c:manualLayout>
              <c:xMode val="edge"/>
              <c:yMode val="edge"/>
              <c:x val="8.8495265257032499E-3"/>
              <c:y val="0.26336151514506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99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348464035239612"/>
          <c:y val="0.1130974437606037"/>
          <c:w val="0.58639294174461221"/>
          <c:h val="7.0623123283003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cap="none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Water Consumption v Heat Load Correlation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cap="none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98637151363124"/>
          <c:y val="0.16133967225137885"/>
          <c:w val="0.84807695760648738"/>
          <c:h val="0.66168246909999118"/>
        </c:manualLayout>
      </c:layout>
      <c:scatterChart>
        <c:scatterStyle val="lineMarker"/>
        <c:varyColors val="0"/>
        <c:ser>
          <c:idx val="1"/>
          <c:order val="0"/>
          <c:tx>
            <c:strRef>
              <c:f>'C.7 Water Efficiency Ratio'!$C$14</c:f>
              <c:strCache>
                <c:ptCount val="1"/>
                <c:pt idx="0">
                  <c:v>Average System Heat Load (kW)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  <a:prstDash val="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2245811619809916E-2"/>
                  <c:y val="-2.49169766616305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'C.7 Water Efficiency Ratio'!$C$15:$C$26</c:f>
              <c:numCache>
                <c:formatCode>0</c:formatCode>
                <c:ptCount val="12"/>
                <c:pt idx="0">
                  <c:v>607.40532959326788</c:v>
                </c:pt>
                <c:pt idx="1">
                  <c:v>684.30076628352492</c:v>
                </c:pt>
                <c:pt idx="2">
                  <c:v>666.77419354838707</c:v>
                </c:pt>
                <c:pt idx="3">
                  <c:v>456.93548387096774</c:v>
                </c:pt>
                <c:pt idx="4">
                  <c:v>326.80645161290323</c:v>
                </c:pt>
              </c:numCache>
            </c:numRef>
          </c:xVal>
          <c:yVal>
            <c:numRef>
              <c:f>'C.7 Water Efficiency Ratio'!$B$15:$B$26</c:f>
              <c:numCache>
                <c:formatCode>0</c:formatCode>
                <c:ptCount val="12"/>
                <c:pt idx="0">
                  <c:v>481.08649193548405</c:v>
                </c:pt>
                <c:pt idx="1">
                  <c:v>550.95373563218402</c:v>
                </c:pt>
                <c:pt idx="2">
                  <c:v>506.45779569892494</c:v>
                </c:pt>
                <c:pt idx="3">
                  <c:v>340.48666442652319</c:v>
                </c:pt>
                <c:pt idx="4">
                  <c:v>249.86426187275993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42-4EFA-AC1B-82F204E7F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7793840"/>
        <c:axId val="517794168"/>
      </c:scatterChart>
      <c:valAx>
        <c:axId val="51779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System Heat Load (kW)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4168"/>
        <c:crosses val="autoZero"/>
        <c:crossBetween val="midCat"/>
      </c:valAx>
      <c:valAx>
        <c:axId val="51779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Water Consumption (kL)</a:t>
                </a:r>
              </a:p>
            </c:rich>
          </c:tx>
          <c:layout>
            <c:manualLayout>
              <c:xMode val="edge"/>
              <c:yMode val="edge"/>
              <c:x val="2.298854786453253E-2"/>
              <c:y val="0.29119111850574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Cooling Tower</a:t>
            </a:r>
            <a:r>
              <a:rPr lang="en-US" sz="1100" b="1" baseline="0"/>
              <a:t> Water Efficiency Ratio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913376481220515"/>
          <c:y val="0.14009584098051664"/>
          <c:w val="0.81344995105855922"/>
          <c:h val="0.68292620097299617"/>
        </c:manualLayout>
      </c:layout>
      <c:lineChart>
        <c:grouping val="standard"/>
        <c:varyColors val="0"/>
        <c:ser>
          <c:idx val="1"/>
          <c:order val="0"/>
          <c:spPr>
            <a:ln w="15875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2857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</c:marker>
          <c:cat>
            <c:strRef>
              <c:f>'C.7 Water Efficiency Ratio'!$A$15:$A$26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'C.7 Water Efficiency Ratio'!$D$15:$D$26</c:f>
              <c:numCache>
                <c:formatCode>0.00</c:formatCode>
                <c:ptCount val="12"/>
                <c:pt idx="0">
                  <c:v>0.79203534854992175</c:v>
                </c:pt>
                <c:pt idx="1">
                  <c:v>0.80513388670371366</c:v>
                </c:pt>
                <c:pt idx="2">
                  <c:v>0.75956418319625896</c:v>
                </c:pt>
                <c:pt idx="3">
                  <c:v>0.74515260128642558</c:v>
                </c:pt>
                <c:pt idx="4">
                  <c:v>0.7645634308612731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61-45CF-8C3B-AA0C9E28D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793840"/>
        <c:axId val="517794168"/>
      </c:lineChart>
      <c:catAx>
        <c:axId val="5177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4168"/>
        <c:crosses val="autoZero"/>
        <c:auto val="1"/>
        <c:lblAlgn val="ctr"/>
        <c:lblOffset val="100"/>
        <c:noMultiLvlLbl val="0"/>
      </c:catAx>
      <c:valAx>
        <c:axId val="51779416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/>
                  <a:t>efficinecy</a:t>
                </a:r>
                <a:r>
                  <a:rPr lang="en-US" sz="900" baseline="0"/>
                  <a:t> Ratio (kL/kW)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1.535347993831338E-2"/>
              <c:y val="0.24455541735053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793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Water Consumption/Heat Load Data</a:t>
            </a:r>
          </a:p>
        </c:rich>
      </c:tx>
      <c:layout>
        <c:manualLayout>
          <c:xMode val="edge"/>
          <c:yMode val="edge"/>
          <c:x val="0.25639602964888508"/>
          <c:y val="9.4337240034050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62792103089696"/>
          <c:y val="0.19242789845954969"/>
          <c:w val="0.83294256338662231"/>
          <c:h val="0.60325939827283526"/>
        </c:manualLayout>
      </c:layout>
      <c:barChart>
        <c:barDir val="col"/>
        <c:grouping val="clustered"/>
        <c:varyColors val="0"/>
        <c:ser>
          <c:idx val="0"/>
          <c:order val="0"/>
          <c:tx>
            <c:v>Water Consumption (kL)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'C.7 Water Efficiency Ratio'!$A$15:$A$26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'C.7 Water Efficiency Ratio'!$B$15:$B$26</c:f>
              <c:numCache>
                <c:formatCode>0</c:formatCode>
                <c:ptCount val="12"/>
                <c:pt idx="0">
                  <c:v>481.08649193548405</c:v>
                </c:pt>
                <c:pt idx="1">
                  <c:v>550.95373563218402</c:v>
                </c:pt>
                <c:pt idx="2">
                  <c:v>506.45779569892494</c:v>
                </c:pt>
                <c:pt idx="3">
                  <c:v>340.48666442652319</c:v>
                </c:pt>
                <c:pt idx="4">
                  <c:v>249.86426187275993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B-44AB-AACE-E3A67CA86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6754512"/>
        <c:axId val="786759104"/>
      </c:barChart>
      <c:lineChart>
        <c:grouping val="standard"/>
        <c:varyColors val="0"/>
        <c:ser>
          <c:idx val="1"/>
          <c:order val="1"/>
          <c:tx>
            <c:v>Average System Heat Load (kW)</c:v>
          </c:tx>
          <c:spPr>
            <a:ln w="2222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'C.7 Water Efficiency Ratio'!$A$15:$A$26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'C.7 Water Efficiency Ratio'!$C$15:$C$26</c:f>
              <c:numCache>
                <c:formatCode>0</c:formatCode>
                <c:ptCount val="12"/>
                <c:pt idx="0">
                  <c:v>607.40532959326788</c:v>
                </c:pt>
                <c:pt idx="1">
                  <c:v>684.30076628352492</c:v>
                </c:pt>
                <c:pt idx="2">
                  <c:v>666.77419354838707</c:v>
                </c:pt>
                <c:pt idx="3">
                  <c:v>456.93548387096774</c:v>
                </c:pt>
                <c:pt idx="4">
                  <c:v>326.80645161290323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AB-44AB-AACE-E3A67CA86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788248"/>
        <c:axId val="567783000"/>
      </c:lineChart>
      <c:catAx>
        <c:axId val="78675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759104"/>
        <c:crosses val="autoZero"/>
        <c:auto val="1"/>
        <c:lblAlgn val="ctr"/>
        <c:lblOffset val="100"/>
        <c:noMultiLvlLbl val="0"/>
      </c:catAx>
      <c:valAx>
        <c:axId val="78675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Consumption (kL)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6754512"/>
        <c:crosses val="autoZero"/>
        <c:crossBetween val="between"/>
      </c:valAx>
      <c:valAx>
        <c:axId val="567783000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7788248"/>
        <c:crosses val="max"/>
        <c:crossBetween val="between"/>
      </c:valAx>
      <c:catAx>
        <c:axId val="567788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778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5893915789413776"/>
          <c:y val="0.10915319619410392"/>
          <c:w val="0.74527808635668957"/>
          <c:h val="6.8203224699420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426520</xdr:colOff>
      <xdr:row>31</xdr:row>
      <xdr:rowOff>41564</xdr:rowOff>
    </xdr:from>
    <xdr:to>
      <xdr:col>2</xdr:col>
      <xdr:colOff>893616</xdr:colOff>
      <xdr:row>47</xdr:row>
      <xdr:rowOff>151411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5A7EA4-7651-4F68-9383-15911A0AFC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1105149</xdr:colOff>
      <xdr:row>31</xdr:row>
      <xdr:rowOff>87456</xdr:rowOff>
    </xdr:from>
    <xdr:to>
      <xdr:col>7</xdr:col>
      <xdr:colOff>25978</xdr:colOff>
      <xdr:row>48</xdr:row>
      <xdr:rowOff>25109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A482150-83C8-45BF-BC9C-E8FA49C79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277090</xdr:colOff>
      <xdr:row>48</xdr:row>
      <xdr:rowOff>103909</xdr:rowOff>
    </xdr:from>
    <xdr:to>
      <xdr:col>2</xdr:col>
      <xdr:colOff>1046016</xdr:colOff>
      <xdr:row>65</xdr:row>
      <xdr:rowOff>76697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1098D70-52E5-4CC5-9972-C8F99E1E28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1173058</xdr:colOff>
      <xdr:row>48</xdr:row>
      <xdr:rowOff>144606</xdr:rowOff>
    </xdr:from>
    <xdr:to>
      <xdr:col>7</xdr:col>
      <xdr:colOff>48984</xdr:colOff>
      <xdr:row>65</xdr:row>
      <xdr:rowOff>175779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8305D80-1FF5-4C07-A868-B527D8125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1821875</xdr:colOff>
      <xdr:row>29</xdr:row>
      <xdr:rowOff>153885</xdr:rowOff>
    </xdr:from>
    <xdr:to>
      <xdr:col>4</xdr:col>
      <xdr:colOff>9526</xdr:colOff>
      <xdr:row>44</xdr:row>
      <xdr:rowOff>79663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5615F8-36C0-4133-84B6-B755249BF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2038596</xdr:colOff>
      <xdr:row>45</xdr:row>
      <xdr:rowOff>18804</xdr:rowOff>
    </xdr:from>
    <xdr:to>
      <xdr:col>2</xdr:col>
      <xdr:colOff>1898072</xdr:colOff>
      <xdr:row>61</xdr:row>
      <xdr:rowOff>6927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BDC4137-7027-4A63-9E45-D549803E05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142620</xdr:colOff>
      <xdr:row>29</xdr:row>
      <xdr:rowOff>178275</xdr:rowOff>
    </xdr:from>
    <xdr:to>
      <xdr:col>1</xdr:col>
      <xdr:colOff>1770529</xdr:colOff>
      <xdr:row>44</xdr:row>
      <xdr:rowOff>13243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6561A92-E1CB-4070-A3BE-963A9A2C40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smith@abc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GridLines="0" tabSelected="1" zoomScale="70" zoomScaleNormal="70" workbookViewId="0"/>
  </sheetViews>
  <sheetFormatPr defaultColWidth="8.85546875" defaultRowHeight="16.5" x14ac:dyDescent="0.25"/>
  <cols>
    <col min="1" max="1" width="24.42578125" style="4" customWidth="1"/>
    <col min="2" max="2" width="11.85546875" style="4" customWidth="1"/>
    <col min="3" max="6" width="8.85546875" style="4"/>
    <col min="7" max="7" width="4.85546875" style="4" customWidth="1"/>
    <col min="8" max="8" width="5.7109375" style="4" customWidth="1"/>
    <col min="9" max="16384" width="8.85546875" style="4"/>
  </cols>
  <sheetData>
    <row r="1" spans="1:10" ht="18" x14ac:dyDescent="0.25">
      <c r="A1" s="3" t="s">
        <v>223</v>
      </c>
    </row>
    <row r="2" spans="1:10" ht="18" x14ac:dyDescent="0.25">
      <c r="A2" s="3"/>
    </row>
    <row r="3" spans="1:10" x14ac:dyDescent="0.25">
      <c r="A3" s="5" t="s">
        <v>4</v>
      </c>
    </row>
    <row r="4" spans="1:10" x14ac:dyDescent="0.25">
      <c r="A4" s="5" t="s">
        <v>52</v>
      </c>
    </row>
    <row r="5" spans="1:10" x14ac:dyDescent="0.25">
      <c r="A5" s="5" t="s">
        <v>5</v>
      </c>
    </row>
    <row r="6" spans="1:10" x14ac:dyDescent="0.25">
      <c r="A6" s="5" t="s">
        <v>1</v>
      </c>
    </row>
    <row r="7" spans="1:10" x14ac:dyDescent="0.25">
      <c r="A7" s="5" t="s">
        <v>0</v>
      </c>
      <c r="J7" s="5"/>
    </row>
    <row r="8" spans="1:10" x14ac:dyDescent="0.25">
      <c r="A8" s="5" t="s">
        <v>198</v>
      </c>
      <c r="B8" s="16"/>
    </row>
    <row r="9" spans="1:10" x14ac:dyDescent="0.25">
      <c r="A9" s="5"/>
      <c r="B9" s="173"/>
      <c r="C9" s="173"/>
      <c r="D9" s="173"/>
    </row>
    <row r="10" spans="1:10" x14ac:dyDescent="0.25">
      <c r="A10" s="6" t="s">
        <v>20</v>
      </c>
    </row>
    <row r="12" spans="1:10" x14ac:dyDescent="0.25">
      <c r="A12" s="7" t="s">
        <v>2</v>
      </c>
      <c r="B12" s="178">
        <v>42887</v>
      </c>
      <c r="C12" s="179"/>
      <c r="D12" s="179"/>
      <c r="E12" s="179"/>
      <c r="F12" s="179"/>
      <c r="G12" s="179"/>
      <c r="H12" s="179"/>
    </row>
    <row r="13" spans="1:10" x14ac:dyDescent="0.25">
      <c r="A13" s="7" t="s">
        <v>3</v>
      </c>
      <c r="B13" s="178">
        <v>43252</v>
      </c>
      <c r="C13" s="179"/>
      <c r="D13" s="179"/>
      <c r="E13" s="179"/>
      <c r="F13" s="179"/>
      <c r="G13" s="179"/>
      <c r="H13" s="179"/>
    </row>
    <row r="15" spans="1:10" x14ac:dyDescent="0.25">
      <c r="A15" s="170" t="s">
        <v>6</v>
      </c>
      <c r="B15" s="175"/>
      <c r="C15" s="175"/>
      <c r="D15" s="175"/>
      <c r="E15" s="175"/>
      <c r="F15" s="175"/>
      <c r="G15" s="175"/>
      <c r="H15" s="175"/>
    </row>
    <row r="16" spans="1:10" x14ac:dyDescent="0.25">
      <c r="A16" s="7" t="s">
        <v>7</v>
      </c>
      <c r="B16" s="174" t="s">
        <v>60</v>
      </c>
      <c r="C16" s="174"/>
      <c r="D16" s="174"/>
      <c r="E16" s="174"/>
      <c r="F16" s="174"/>
      <c r="G16" s="174"/>
      <c r="H16" s="174"/>
    </row>
    <row r="17" spans="1:8" x14ac:dyDescent="0.25">
      <c r="A17" s="176" t="s">
        <v>8</v>
      </c>
      <c r="B17" s="7" t="s">
        <v>9</v>
      </c>
      <c r="C17" s="177" t="s">
        <v>65</v>
      </c>
      <c r="D17" s="174"/>
      <c r="E17" s="174"/>
      <c r="F17" s="174"/>
      <c r="G17" s="174"/>
      <c r="H17" s="174"/>
    </row>
    <row r="18" spans="1:8" x14ac:dyDescent="0.25">
      <c r="A18" s="168"/>
      <c r="B18" s="7" t="s">
        <v>10</v>
      </c>
      <c r="C18" s="177" t="s">
        <v>61</v>
      </c>
      <c r="D18" s="174"/>
      <c r="E18" s="174"/>
      <c r="F18" s="174"/>
      <c r="G18" s="174"/>
      <c r="H18" s="174"/>
    </row>
    <row r="19" spans="1:8" x14ac:dyDescent="0.25">
      <c r="A19" s="168"/>
      <c r="B19" s="7" t="s">
        <v>11</v>
      </c>
      <c r="C19" s="180" t="s">
        <v>66</v>
      </c>
      <c r="D19" s="174"/>
      <c r="E19" s="174"/>
      <c r="F19" s="174"/>
      <c r="G19" s="174"/>
      <c r="H19" s="174"/>
    </row>
    <row r="20" spans="1:8" x14ac:dyDescent="0.25">
      <c r="A20" s="168"/>
      <c r="B20" s="7" t="s">
        <v>12</v>
      </c>
      <c r="C20" s="177" t="s">
        <v>58</v>
      </c>
      <c r="D20" s="174"/>
      <c r="E20" s="174"/>
      <c r="F20" s="174"/>
      <c r="G20" s="174"/>
      <c r="H20" s="174"/>
    </row>
    <row r="21" spans="1:8" x14ac:dyDescent="0.25">
      <c r="A21" s="5"/>
      <c r="B21" s="5"/>
      <c r="C21" s="5"/>
      <c r="D21" s="5"/>
      <c r="E21" s="5"/>
      <c r="F21" s="5"/>
      <c r="G21" s="5"/>
      <c r="H21" s="5"/>
    </row>
    <row r="22" spans="1:8" x14ac:dyDescent="0.25">
      <c r="A22" s="170" t="s">
        <v>13</v>
      </c>
      <c r="B22" s="175"/>
      <c r="C22" s="175"/>
      <c r="D22" s="175"/>
      <c r="E22" s="175"/>
      <c r="F22" s="175"/>
      <c r="G22" s="175"/>
      <c r="H22" s="175"/>
    </row>
    <row r="23" spans="1:8" x14ac:dyDescent="0.25">
      <c r="A23" s="176" t="s">
        <v>14</v>
      </c>
      <c r="B23" s="7" t="s">
        <v>15</v>
      </c>
      <c r="C23" s="177" t="s">
        <v>62</v>
      </c>
      <c r="D23" s="174"/>
      <c r="E23" s="174"/>
      <c r="F23" s="174"/>
      <c r="G23" s="174"/>
      <c r="H23" s="174"/>
    </row>
    <row r="24" spans="1:8" x14ac:dyDescent="0.25">
      <c r="A24" s="168"/>
      <c r="B24" s="7" t="s">
        <v>16</v>
      </c>
      <c r="C24" s="177" t="s">
        <v>67</v>
      </c>
      <c r="D24" s="174"/>
      <c r="E24" s="174"/>
      <c r="F24" s="174"/>
      <c r="G24" s="174"/>
      <c r="H24" s="174"/>
    </row>
    <row r="25" spans="1:8" x14ac:dyDescent="0.25">
      <c r="A25" s="176" t="s">
        <v>17</v>
      </c>
      <c r="B25" s="7" t="s">
        <v>15</v>
      </c>
      <c r="C25" s="177" t="s">
        <v>63</v>
      </c>
      <c r="D25" s="174"/>
      <c r="E25" s="174"/>
      <c r="F25" s="174"/>
      <c r="G25" s="174"/>
      <c r="H25" s="174"/>
    </row>
    <row r="26" spans="1:8" x14ac:dyDescent="0.25">
      <c r="A26" s="168"/>
      <c r="B26" s="7" t="s">
        <v>16</v>
      </c>
      <c r="C26" s="177" t="s">
        <v>68</v>
      </c>
      <c r="D26" s="174"/>
      <c r="E26" s="174"/>
      <c r="F26" s="174"/>
      <c r="G26" s="174"/>
      <c r="H26" s="174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6" t="s">
        <v>197</v>
      </c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x14ac:dyDescent="0.25">
      <c r="A30" s="7" t="s">
        <v>231</v>
      </c>
      <c r="B30" s="8">
        <v>25000</v>
      </c>
      <c r="C30" s="5"/>
      <c r="D30" s="5"/>
      <c r="E30" s="5"/>
      <c r="F30" s="5"/>
      <c r="G30" s="5"/>
      <c r="H30" s="5"/>
    </row>
    <row r="31" spans="1:8" x14ac:dyDescent="0.25">
      <c r="A31" s="119" t="s">
        <v>230</v>
      </c>
      <c r="B31" s="8"/>
      <c r="C31" s="5"/>
      <c r="D31" s="5"/>
      <c r="E31" s="5"/>
      <c r="F31" s="5"/>
      <c r="G31" s="5"/>
      <c r="H31" s="5"/>
    </row>
    <row r="32" spans="1:8" x14ac:dyDescent="0.25">
      <c r="A32" s="7" t="s">
        <v>36</v>
      </c>
      <c r="B32" s="9">
        <v>5</v>
      </c>
      <c r="C32" s="5"/>
      <c r="D32" s="5"/>
      <c r="E32" s="5"/>
      <c r="F32" s="5"/>
      <c r="G32" s="5"/>
      <c r="H32" s="5"/>
    </row>
    <row r="33" spans="1:12" x14ac:dyDescent="0.25">
      <c r="A33" s="7" t="s">
        <v>37</v>
      </c>
      <c r="B33" s="9">
        <v>10</v>
      </c>
      <c r="C33" s="5"/>
      <c r="D33" s="5"/>
      <c r="E33" s="5"/>
      <c r="F33" s="5"/>
      <c r="G33" s="5"/>
      <c r="H33" s="5"/>
    </row>
    <row r="34" spans="1:12" x14ac:dyDescent="0.25">
      <c r="A34" s="10"/>
      <c r="B34" s="11"/>
      <c r="C34" s="5"/>
      <c r="D34" s="5"/>
      <c r="E34" s="5"/>
      <c r="F34" s="5"/>
      <c r="G34" s="5"/>
      <c r="H34" s="5"/>
    </row>
    <row r="35" spans="1:12" x14ac:dyDescent="0.25">
      <c r="A35" s="5"/>
      <c r="B35" s="5"/>
      <c r="C35" s="5"/>
      <c r="D35" s="5"/>
      <c r="E35" s="5"/>
      <c r="F35" s="5"/>
      <c r="G35" s="5"/>
      <c r="H35" s="5"/>
    </row>
    <row r="36" spans="1:12" x14ac:dyDescent="0.25">
      <c r="A36" s="6" t="s">
        <v>162</v>
      </c>
    </row>
    <row r="37" spans="1:12" x14ac:dyDescent="0.25">
      <c r="A37" s="6"/>
    </row>
    <row r="38" spans="1:12" x14ac:dyDescent="0.25">
      <c r="A38" s="12" t="s">
        <v>21</v>
      </c>
    </row>
    <row r="39" spans="1:12" x14ac:dyDescent="0.25">
      <c r="A39" s="13" t="s">
        <v>9</v>
      </c>
      <c r="B39" s="169" t="s">
        <v>19</v>
      </c>
      <c r="C39" s="169"/>
      <c r="D39" s="170"/>
      <c r="E39" s="169" t="s">
        <v>18</v>
      </c>
      <c r="F39" s="170"/>
      <c r="G39" s="170"/>
      <c r="H39" s="171"/>
    </row>
    <row r="40" spans="1:12" x14ac:dyDescent="0.25">
      <c r="A40" s="14" t="s">
        <v>64</v>
      </c>
      <c r="B40" s="172" t="s">
        <v>57</v>
      </c>
      <c r="C40" s="172"/>
      <c r="D40" s="172"/>
      <c r="E40" s="174" t="s">
        <v>58</v>
      </c>
      <c r="F40" s="174"/>
      <c r="G40" s="174"/>
      <c r="H40" s="174"/>
    </row>
    <row r="41" spans="1:12" x14ac:dyDescent="0.25">
      <c r="A41" s="14" t="s">
        <v>69</v>
      </c>
      <c r="B41" s="172" t="s">
        <v>62</v>
      </c>
      <c r="C41" s="172"/>
      <c r="D41" s="172"/>
      <c r="E41" s="174" t="s">
        <v>70</v>
      </c>
      <c r="F41" s="174"/>
      <c r="G41" s="174"/>
      <c r="H41" s="174"/>
    </row>
    <row r="42" spans="1:12" x14ac:dyDescent="0.25">
      <c r="A42" s="14" t="s">
        <v>68</v>
      </c>
      <c r="B42" s="172" t="s">
        <v>63</v>
      </c>
      <c r="C42" s="172"/>
      <c r="D42" s="172"/>
      <c r="E42" s="174" t="s">
        <v>70</v>
      </c>
      <c r="F42" s="174"/>
      <c r="G42" s="174"/>
      <c r="H42" s="174"/>
    </row>
    <row r="43" spans="1:12" x14ac:dyDescent="0.25">
      <c r="A43" s="7"/>
      <c r="B43" s="168"/>
      <c r="C43" s="168"/>
      <c r="D43" s="168"/>
      <c r="E43" s="168"/>
      <c r="F43" s="168"/>
      <c r="G43" s="168"/>
      <c r="H43" s="168"/>
    </row>
    <row r="47" spans="1:12" x14ac:dyDescent="0.25">
      <c r="L47" s="15"/>
    </row>
  </sheetData>
  <mergeCells count="27">
    <mergeCell ref="C25:H25"/>
    <mergeCell ref="C26:H26"/>
    <mergeCell ref="B12:H12"/>
    <mergeCell ref="B13:H13"/>
    <mergeCell ref="A15:H15"/>
    <mergeCell ref="B16:H16"/>
    <mergeCell ref="A17:A20"/>
    <mergeCell ref="C17:H17"/>
    <mergeCell ref="C18:H18"/>
    <mergeCell ref="C19:H19"/>
    <mergeCell ref="C20:H20"/>
    <mergeCell ref="E43:H43"/>
    <mergeCell ref="E39:H39"/>
    <mergeCell ref="B42:D42"/>
    <mergeCell ref="B43:D43"/>
    <mergeCell ref="B9:D9"/>
    <mergeCell ref="E40:H40"/>
    <mergeCell ref="E41:H41"/>
    <mergeCell ref="E42:H42"/>
    <mergeCell ref="B39:D39"/>
    <mergeCell ref="B40:D40"/>
    <mergeCell ref="B41:D41"/>
    <mergeCell ref="A22:H22"/>
    <mergeCell ref="A23:A24"/>
    <mergeCell ref="A25:A26"/>
    <mergeCell ref="C23:H23"/>
    <mergeCell ref="C24:H24"/>
  </mergeCells>
  <hyperlinks>
    <hyperlink ref="C1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topLeftCell="A4" zoomScale="70" zoomScaleNormal="70" workbookViewId="0">
      <selection activeCell="E11" sqref="E11"/>
    </sheetView>
  </sheetViews>
  <sheetFormatPr defaultColWidth="8.85546875" defaultRowHeight="12.75" x14ac:dyDescent="0.2"/>
  <cols>
    <col min="1" max="1" width="56.140625" style="20" customWidth="1"/>
    <col min="2" max="2" width="22.140625" style="20" customWidth="1"/>
    <col min="3" max="3" width="8.85546875" style="20"/>
    <col min="4" max="4" width="11.85546875" style="20" customWidth="1"/>
    <col min="5" max="5" width="13.85546875" style="20" customWidth="1"/>
    <col min="6" max="16384" width="8.85546875" style="20"/>
  </cols>
  <sheetData>
    <row r="1" spans="1:3" ht="18" x14ac:dyDescent="0.2">
      <c r="A1" s="3" t="s">
        <v>224</v>
      </c>
    </row>
    <row r="3" spans="1:3" x14ac:dyDescent="0.2">
      <c r="A3" s="5" t="s">
        <v>83</v>
      </c>
    </row>
    <row r="4" spans="1:3" x14ac:dyDescent="0.2">
      <c r="A4" s="5" t="s">
        <v>84</v>
      </c>
    </row>
    <row r="5" spans="1:3" x14ac:dyDescent="0.2">
      <c r="A5" s="5" t="s">
        <v>85</v>
      </c>
    </row>
    <row r="6" spans="1:3" x14ac:dyDescent="0.2">
      <c r="A6" s="5" t="s">
        <v>86</v>
      </c>
    </row>
    <row r="7" spans="1:3" x14ac:dyDescent="0.2">
      <c r="A7" s="5" t="s">
        <v>87</v>
      </c>
    </row>
    <row r="9" spans="1:3" x14ac:dyDescent="0.2">
      <c r="A9" s="20" t="s">
        <v>147</v>
      </c>
    </row>
    <row r="10" spans="1:3" ht="13.5" thickBot="1" x14ac:dyDescent="0.25">
      <c r="A10" s="84" t="s">
        <v>88</v>
      </c>
    </row>
    <row r="11" spans="1:3" ht="18" customHeight="1" thickBot="1" x14ac:dyDescent="0.25">
      <c r="A11" s="85" t="s">
        <v>89</v>
      </c>
      <c r="B11" s="86" t="s">
        <v>148</v>
      </c>
    </row>
    <row r="12" spans="1:3" ht="18" customHeight="1" x14ac:dyDescent="0.2">
      <c r="A12" s="87" t="s">
        <v>90</v>
      </c>
      <c r="B12" s="88">
        <v>15000</v>
      </c>
      <c r="C12" s="89"/>
    </row>
    <row r="13" spans="1:3" ht="18" customHeight="1" x14ac:dyDescent="0.2">
      <c r="A13" s="90" t="s">
        <v>91</v>
      </c>
      <c r="B13" s="91">
        <v>5000</v>
      </c>
      <c r="C13" s="89"/>
    </row>
    <row r="14" spans="1:3" ht="18" customHeight="1" x14ac:dyDescent="0.2">
      <c r="A14" s="90" t="s">
        <v>92</v>
      </c>
      <c r="B14" s="92">
        <f>B13/B12</f>
        <v>0.33333333333333331</v>
      </c>
      <c r="C14" s="89"/>
    </row>
    <row r="15" spans="1:3" ht="18" customHeight="1" x14ac:dyDescent="0.2">
      <c r="A15" s="90"/>
      <c r="B15" s="92"/>
      <c r="C15" s="89"/>
    </row>
    <row r="16" spans="1:3" ht="18" customHeight="1" x14ac:dyDescent="0.2">
      <c r="A16" s="90" t="s">
        <v>93</v>
      </c>
      <c r="B16" s="93">
        <v>2.2000000000000002</v>
      </c>
      <c r="C16" s="89"/>
    </row>
    <row r="17" spans="1:3" ht="18" customHeight="1" x14ac:dyDescent="0.2">
      <c r="A17" s="90" t="s">
        <v>94</v>
      </c>
      <c r="B17" s="93">
        <v>1.1000000000000001</v>
      </c>
      <c r="C17" s="89"/>
    </row>
    <row r="18" spans="1:3" ht="18" customHeight="1" x14ac:dyDescent="0.2">
      <c r="A18" s="90" t="s">
        <v>95</v>
      </c>
      <c r="B18" s="92">
        <v>0.9</v>
      </c>
      <c r="C18" s="89"/>
    </row>
    <row r="19" spans="1:3" ht="18" customHeight="1" x14ac:dyDescent="0.2">
      <c r="A19" s="90" t="s">
        <v>100</v>
      </c>
      <c r="B19" s="94">
        <f>B24/B13</f>
        <v>3.19</v>
      </c>
      <c r="C19" s="89"/>
    </row>
    <row r="20" spans="1:3" ht="18" customHeight="1" x14ac:dyDescent="0.2">
      <c r="A20" s="90"/>
      <c r="B20" s="92"/>
      <c r="C20" s="89"/>
    </row>
    <row r="21" spans="1:3" ht="18" customHeight="1" x14ac:dyDescent="0.2">
      <c r="A21" s="90" t="s">
        <v>98</v>
      </c>
      <c r="B21" s="95">
        <f>B13*B16</f>
        <v>11000</v>
      </c>
      <c r="C21" s="89"/>
    </row>
    <row r="22" spans="1:3" ht="18" customHeight="1" x14ac:dyDescent="0.2">
      <c r="A22" s="90" t="s">
        <v>99</v>
      </c>
      <c r="B22" s="95">
        <f>B13*B18*B17</f>
        <v>4950</v>
      </c>
      <c r="C22" s="89"/>
    </row>
    <row r="23" spans="1:3" ht="18" customHeight="1" x14ac:dyDescent="0.2">
      <c r="A23" s="90"/>
      <c r="B23" s="96"/>
    </row>
    <row r="24" spans="1:3" ht="18" customHeight="1" x14ac:dyDescent="0.2">
      <c r="A24" s="97" t="s">
        <v>96</v>
      </c>
      <c r="B24" s="98">
        <f>B21+B22</f>
        <v>15950</v>
      </c>
    </row>
    <row r="25" spans="1:3" ht="18" customHeight="1" thickBot="1" x14ac:dyDescent="0.25">
      <c r="A25" s="99" t="s">
        <v>97</v>
      </c>
      <c r="B25" s="100">
        <f>B12*B19</f>
        <v>47850</v>
      </c>
    </row>
    <row r="27" spans="1:3" x14ac:dyDescent="0.2">
      <c r="A27" s="20" t="s">
        <v>199</v>
      </c>
    </row>
    <row r="28" spans="1:3" x14ac:dyDescent="0.2">
      <c r="A28" s="20" t="s">
        <v>200</v>
      </c>
    </row>
    <row r="29" spans="1:3" x14ac:dyDescent="0.2">
      <c r="A29" s="20" t="s">
        <v>196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zoomScale="70" zoomScaleNormal="70" workbookViewId="0">
      <selection activeCell="E12" sqref="E12"/>
    </sheetView>
  </sheetViews>
  <sheetFormatPr defaultColWidth="8.85546875" defaultRowHeight="15.75" x14ac:dyDescent="0.25"/>
  <cols>
    <col min="1" max="1" width="36.42578125" style="17" customWidth="1"/>
    <col min="2" max="2" width="26.140625" style="19" customWidth="1"/>
    <col min="3" max="3" width="23.5703125" style="19" customWidth="1"/>
    <col min="4" max="4" width="23" style="19" customWidth="1"/>
    <col min="5" max="6" width="21.42578125" style="19" customWidth="1"/>
    <col min="7" max="16384" width="8.85546875" style="17"/>
  </cols>
  <sheetData>
    <row r="1" spans="1:6" ht="18" x14ac:dyDescent="0.25">
      <c r="A1" s="3" t="s">
        <v>225</v>
      </c>
    </row>
    <row r="2" spans="1:6" x14ac:dyDescent="0.25">
      <c r="B2" s="17"/>
      <c r="C2" s="17"/>
      <c r="D2" s="17"/>
      <c r="E2" s="17"/>
      <c r="F2" s="17"/>
    </row>
    <row r="3" spans="1:6" x14ac:dyDescent="0.25">
      <c r="A3" s="17" t="s">
        <v>149</v>
      </c>
      <c r="B3" s="17"/>
      <c r="C3" s="17"/>
      <c r="D3" s="17"/>
      <c r="E3" s="17"/>
      <c r="F3" s="17"/>
    </row>
    <row r="4" spans="1:6" x14ac:dyDescent="0.25">
      <c r="A4" s="17" t="s">
        <v>150</v>
      </c>
      <c r="B4" s="17"/>
      <c r="C4" s="17"/>
      <c r="D4" s="17"/>
      <c r="E4" s="17"/>
      <c r="F4" s="17"/>
    </row>
    <row r="5" spans="1:6" x14ac:dyDescent="0.25">
      <c r="A5" s="17" t="s">
        <v>42</v>
      </c>
      <c r="B5" s="17"/>
      <c r="C5" s="17"/>
      <c r="D5" s="17"/>
      <c r="E5" s="17"/>
      <c r="F5" s="17"/>
    </row>
    <row r="6" spans="1:6" x14ac:dyDescent="0.25">
      <c r="B6" s="21"/>
    </row>
    <row r="7" spans="1:6" x14ac:dyDescent="0.25">
      <c r="A7" s="22" t="s">
        <v>201</v>
      </c>
      <c r="B7" s="17"/>
    </row>
    <row r="9" spans="1:6" ht="22.5" customHeight="1" x14ac:dyDescent="0.25">
      <c r="A9" s="181" t="s">
        <v>25</v>
      </c>
      <c r="B9" s="182" t="s">
        <v>26</v>
      </c>
      <c r="C9" s="183"/>
      <c r="D9" s="184"/>
      <c r="E9" s="17"/>
      <c r="F9" s="17"/>
    </row>
    <row r="10" spans="1:6" ht="20.45" customHeight="1" x14ac:dyDescent="0.25">
      <c r="A10" s="181"/>
      <c r="B10" s="23" t="s">
        <v>22</v>
      </c>
      <c r="C10" s="23" t="s">
        <v>23</v>
      </c>
      <c r="D10" s="23" t="s">
        <v>24</v>
      </c>
      <c r="E10" s="17"/>
      <c r="F10" s="17"/>
    </row>
    <row r="11" spans="1:6" ht="20.100000000000001" customHeight="1" x14ac:dyDescent="0.25">
      <c r="A11" s="24" t="s">
        <v>41</v>
      </c>
      <c r="B11" s="25" t="s">
        <v>59</v>
      </c>
      <c r="C11" s="26"/>
      <c r="D11" s="26"/>
      <c r="E11" s="17"/>
      <c r="F11" s="17"/>
    </row>
    <row r="12" spans="1:6" ht="20.100000000000001" customHeight="1" x14ac:dyDescent="0.25">
      <c r="A12" s="24" t="s">
        <v>27</v>
      </c>
      <c r="B12" s="25">
        <v>2</v>
      </c>
      <c r="C12" s="26"/>
      <c r="D12" s="26"/>
      <c r="E12" s="17"/>
      <c r="F12" s="17"/>
    </row>
    <row r="13" spans="1:6" ht="20.100000000000001" customHeight="1" x14ac:dyDescent="0.25">
      <c r="A13" s="24" t="s">
        <v>28</v>
      </c>
      <c r="B13" s="25" t="s">
        <v>29</v>
      </c>
      <c r="C13" s="26"/>
      <c r="D13" s="26"/>
      <c r="E13" s="17"/>
      <c r="F13" s="17"/>
    </row>
    <row r="14" spans="1:6" ht="20.100000000000001" customHeight="1" x14ac:dyDescent="0.25">
      <c r="A14" s="24" t="s">
        <v>30</v>
      </c>
      <c r="B14" s="25" t="s">
        <v>33</v>
      </c>
      <c r="C14" s="26"/>
      <c r="D14" s="26"/>
      <c r="E14" s="17"/>
      <c r="F14" s="17"/>
    </row>
    <row r="15" spans="1:6" ht="20.100000000000001" customHeight="1" x14ac:dyDescent="0.25">
      <c r="A15" s="24" t="s">
        <v>31</v>
      </c>
      <c r="B15" s="25" t="s">
        <v>32</v>
      </c>
      <c r="C15" s="26"/>
      <c r="D15" s="26"/>
      <c r="E15" s="17"/>
      <c r="F15" s="17"/>
    </row>
    <row r="16" spans="1:6" ht="20.100000000000001" customHeight="1" x14ac:dyDescent="0.25">
      <c r="A16" s="24" t="s">
        <v>34</v>
      </c>
      <c r="B16" s="25" t="s">
        <v>35</v>
      </c>
      <c r="C16" s="26"/>
      <c r="D16" s="26"/>
      <c r="E16" s="17"/>
      <c r="F16" s="17"/>
    </row>
    <row r="17" spans="1:6" ht="20.100000000000001" customHeight="1" x14ac:dyDescent="0.25">
      <c r="A17" s="24" t="s">
        <v>38</v>
      </c>
      <c r="B17" s="25" t="s">
        <v>163</v>
      </c>
      <c r="C17" s="26"/>
      <c r="D17" s="26"/>
      <c r="E17" s="17"/>
      <c r="F17" s="17"/>
    </row>
    <row r="18" spans="1:6" ht="20.100000000000001" customHeight="1" x14ac:dyDescent="0.25">
      <c r="A18" s="24" t="s">
        <v>39</v>
      </c>
      <c r="B18" s="25" t="s">
        <v>40</v>
      </c>
      <c r="C18" s="26"/>
      <c r="D18" s="26"/>
      <c r="E18" s="17"/>
      <c r="F18" s="17"/>
    </row>
    <row r="19" spans="1:6" ht="20.100000000000001" customHeight="1" x14ac:dyDescent="0.25">
      <c r="A19" s="24" t="s">
        <v>56</v>
      </c>
      <c r="B19" s="25">
        <v>82.5</v>
      </c>
      <c r="C19" s="26"/>
      <c r="D19" s="26"/>
      <c r="E19" s="17"/>
      <c r="F19" s="17"/>
    </row>
    <row r="20" spans="1:6" ht="20.100000000000001" customHeight="1" x14ac:dyDescent="0.25">
      <c r="A20" s="24" t="s">
        <v>53</v>
      </c>
      <c r="B20" s="25">
        <f>82.5*2</f>
        <v>165</v>
      </c>
      <c r="C20" s="26"/>
      <c r="D20" s="26"/>
      <c r="E20" s="17"/>
      <c r="F20" s="17"/>
    </row>
    <row r="21" spans="1:6" ht="20.100000000000001" customHeight="1" x14ac:dyDescent="0.25">
      <c r="A21" s="24" t="s">
        <v>54</v>
      </c>
      <c r="B21" s="27">
        <v>1900</v>
      </c>
      <c r="C21" s="26"/>
      <c r="D21" s="26"/>
      <c r="E21" s="17"/>
      <c r="F21" s="17"/>
    </row>
    <row r="22" spans="1:6" ht="20.100000000000001" customHeight="1" x14ac:dyDescent="0.25">
      <c r="A22" s="24" t="s">
        <v>55</v>
      </c>
      <c r="B22" s="27">
        <f>1900*2</f>
        <v>3800</v>
      </c>
      <c r="C22" s="26"/>
      <c r="D22" s="26"/>
      <c r="E22" s="17"/>
      <c r="F22" s="17"/>
    </row>
    <row r="23" spans="1:6" ht="20.100000000000001" customHeight="1" x14ac:dyDescent="0.25">
      <c r="A23" s="24" t="s">
        <v>101</v>
      </c>
      <c r="B23" s="27">
        <v>30000</v>
      </c>
      <c r="C23" s="26"/>
      <c r="D23" s="26"/>
      <c r="E23" s="17"/>
      <c r="F23" s="17"/>
    </row>
    <row r="25" spans="1:6" ht="20.100000000000001" customHeight="1" x14ac:dyDescent="0.25">
      <c r="A25" s="24" t="s">
        <v>48</v>
      </c>
      <c r="B25" s="27">
        <v>1700</v>
      </c>
      <c r="C25" s="26"/>
      <c r="D25" s="26"/>
      <c r="E25" s="17"/>
      <c r="F25" s="17"/>
    </row>
  </sheetData>
  <mergeCells count="2">
    <mergeCell ref="A9:A10"/>
    <mergeCell ref="B9:D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topLeftCell="A22" zoomScale="70" zoomScaleNormal="70" workbookViewId="0">
      <selection activeCell="M42" sqref="M42"/>
    </sheetView>
  </sheetViews>
  <sheetFormatPr defaultColWidth="8.85546875" defaultRowHeight="15.75" x14ac:dyDescent="0.25"/>
  <cols>
    <col min="1" max="1" width="40.5703125" style="17" customWidth="1"/>
    <col min="2" max="2" width="16.28515625" style="17" customWidth="1"/>
    <col min="3" max="3" width="17.140625" style="17" customWidth="1"/>
    <col min="4" max="7" width="16.28515625" style="17" customWidth="1"/>
    <col min="8" max="16384" width="8.85546875" style="17"/>
  </cols>
  <sheetData>
    <row r="1" spans="1:17" ht="18" x14ac:dyDescent="0.25">
      <c r="A1" s="3" t="s">
        <v>226</v>
      </c>
    </row>
    <row r="3" spans="1:17" x14ac:dyDescent="0.25">
      <c r="A3" s="18" t="s">
        <v>165</v>
      </c>
    </row>
    <row r="4" spans="1:17" x14ac:dyDescent="0.25">
      <c r="A4" s="18" t="s">
        <v>216</v>
      </c>
    </row>
    <row r="5" spans="1:17" x14ac:dyDescent="0.25">
      <c r="A5" s="18" t="s">
        <v>215</v>
      </c>
    </row>
    <row r="7" spans="1:17" x14ac:dyDescent="0.25">
      <c r="A7" s="17" t="s">
        <v>49</v>
      </c>
    </row>
    <row r="9" spans="1:17" ht="17.649999999999999" customHeight="1" x14ac:dyDescent="0.25">
      <c r="A9" s="181" t="s">
        <v>25</v>
      </c>
      <c r="B9" s="181" t="s">
        <v>26</v>
      </c>
      <c r="C9" s="181"/>
      <c r="D9" s="181"/>
      <c r="E9" s="181"/>
      <c r="F9" s="181"/>
      <c r="G9" s="181"/>
    </row>
    <row r="10" spans="1:17" ht="19.5" customHeight="1" x14ac:dyDescent="0.25">
      <c r="A10" s="181"/>
      <c r="B10" s="182" t="s">
        <v>22</v>
      </c>
      <c r="C10" s="184"/>
      <c r="D10" s="182" t="s">
        <v>23</v>
      </c>
      <c r="E10" s="184"/>
      <c r="F10" s="182" t="s">
        <v>24</v>
      </c>
      <c r="G10" s="184"/>
    </row>
    <row r="11" spans="1:17" ht="18" customHeight="1" x14ac:dyDescent="0.25">
      <c r="A11" s="24" t="s">
        <v>41</v>
      </c>
      <c r="B11" s="185" t="s">
        <v>157</v>
      </c>
      <c r="C11" s="186"/>
      <c r="D11" s="185" t="s">
        <v>59</v>
      </c>
      <c r="E11" s="186"/>
      <c r="F11" s="185"/>
      <c r="G11" s="186"/>
    </row>
    <row r="12" spans="1:17" ht="18" customHeight="1" x14ac:dyDescent="0.25">
      <c r="A12" s="24" t="s">
        <v>46</v>
      </c>
      <c r="B12" s="185" t="s">
        <v>47</v>
      </c>
      <c r="C12" s="186"/>
      <c r="D12" s="185" t="s">
        <v>214</v>
      </c>
      <c r="E12" s="186"/>
      <c r="F12" s="185"/>
      <c r="G12" s="186"/>
    </row>
    <row r="13" spans="1:17" ht="18" customHeight="1" x14ac:dyDescent="0.25">
      <c r="A13" s="24"/>
      <c r="B13" s="68"/>
      <c r="C13" s="69"/>
      <c r="D13" s="68"/>
      <c r="E13" s="69"/>
      <c r="F13" s="70"/>
      <c r="G13" s="71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17" ht="18" customHeight="1" x14ac:dyDescent="0.25">
      <c r="A14" s="67" t="s">
        <v>164</v>
      </c>
      <c r="B14" s="68"/>
      <c r="C14" s="69"/>
      <c r="D14" s="68"/>
      <c r="E14" s="69"/>
      <c r="F14" s="70"/>
      <c r="G14" s="71"/>
      <c r="I14" s="104"/>
      <c r="J14" s="104"/>
      <c r="K14" s="104"/>
      <c r="L14" s="104"/>
      <c r="M14" s="104"/>
      <c r="N14" s="104"/>
      <c r="O14" s="106"/>
      <c r="P14" s="106"/>
      <c r="Q14" s="106"/>
    </row>
    <row r="15" spans="1:17" ht="18" customHeight="1" x14ac:dyDescent="0.25">
      <c r="A15" s="72" t="s">
        <v>43</v>
      </c>
      <c r="B15" s="109" t="s">
        <v>154</v>
      </c>
      <c r="C15" s="73" t="s">
        <v>155</v>
      </c>
      <c r="D15" s="109" t="s">
        <v>154</v>
      </c>
      <c r="E15" s="73" t="s">
        <v>155</v>
      </c>
      <c r="F15" s="109" t="s">
        <v>154</v>
      </c>
      <c r="G15" s="73" t="s">
        <v>155</v>
      </c>
      <c r="I15" s="104"/>
      <c r="J15" s="104"/>
      <c r="K15" s="104"/>
      <c r="L15" s="104"/>
      <c r="M15" s="104"/>
      <c r="N15" s="104"/>
      <c r="O15" s="106"/>
      <c r="P15" s="106"/>
      <c r="Q15" s="106"/>
    </row>
    <row r="16" spans="1:17" ht="18" customHeight="1" x14ac:dyDescent="0.25">
      <c r="A16" s="74" t="s">
        <v>71</v>
      </c>
      <c r="B16" s="102">
        <v>630.00000000000011</v>
      </c>
      <c r="C16" s="76">
        <v>530</v>
      </c>
      <c r="D16" s="102">
        <v>1260</v>
      </c>
      <c r="E16" s="76">
        <v>1100</v>
      </c>
      <c r="F16" s="102"/>
      <c r="G16" s="77"/>
      <c r="I16" s="104"/>
      <c r="J16" s="105">
        <f>B16</f>
        <v>630.00000000000011</v>
      </c>
      <c r="K16" s="105">
        <f t="shared" ref="K16:K26" si="0">IF(C16&gt;0,K15+C16,"")</f>
        <v>530</v>
      </c>
      <c r="L16" s="105">
        <f>D16</f>
        <v>1260</v>
      </c>
      <c r="M16" s="105">
        <f>IF(E16&gt;0,M15+E16,"")</f>
        <v>1100</v>
      </c>
      <c r="N16" s="104"/>
      <c r="O16" s="106"/>
      <c r="P16" s="106"/>
      <c r="Q16" s="106"/>
    </row>
    <row r="17" spans="1:17" ht="18" customHeight="1" x14ac:dyDescent="0.25">
      <c r="A17" s="74" t="s">
        <v>72</v>
      </c>
      <c r="B17" s="102">
        <v>700.3448275862072</v>
      </c>
      <c r="C17" s="76">
        <v>600</v>
      </c>
      <c r="D17" s="102">
        <v>1400</v>
      </c>
      <c r="E17" s="76">
        <v>1200</v>
      </c>
      <c r="F17" s="102"/>
      <c r="G17" s="77"/>
      <c r="I17" s="104"/>
      <c r="J17" s="105">
        <f>J16+B17</f>
        <v>1330.3448275862074</v>
      </c>
      <c r="K17" s="105">
        <f t="shared" si="0"/>
        <v>1130</v>
      </c>
      <c r="L17" s="105">
        <f>L16+D17</f>
        <v>2660</v>
      </c>
      <c r="M17" s="105">
        <f t="shared" ref="M17:M27" si="1">IF(E17&gt;0,M16+E17,"")</f>
        <v>2300</v>
      </c>
      <c r="N17" s="104"/>
      <c r="O17" s="106"/>
      <c r="P17" s="106"/>
      <c r="Q17" s="106"/>
    </row>
    <row r="18" spans="1:17" ht="18" customHeight="1" x14ac:dyDescent="0.25">
      <c r="A18" s="74" t="s">
        <v>73</v>
      </c>
      <c r="B18" s="102">
        <v>666.77419354838719</v>
      </c>
      <c r="C18" s="76">
        <v>567</v>
      </c>
      <c r="D18" s="102">
        <v>1350</v>
      </c>
      <c r="E18" s="76">
        <v>1160</v>
      </c>
      <c r="F18" s="102"/>
      <c r="G18" s="77"/>
      <c r="I18" s="104"/>
      <c r="J18" s="105">
        <f t="shared" ref="J18:J27" si="2">J17+B18</f>
        <v>1997.1190211345947</v>
      </c>
      <c r="K18" s="105">
        <f t="shared" si="0"/>
        <v>1697</v>
      </c>
      <c r="L18" s="105">
        <f t="shared" ref="L18:L27" si="3">L17+D18</f>
        <v>4010</v>
      </c>
      <c r="M18" s="105">
        <f t="shared" si="1"/>
        <v>3460</v>
      </c>
      <c r="N18" s="104"/>
      <c r="O18" s="106"/>
      <c r="P18" s="106"/>
      <c r="Q18" s="106"/>
    </row>
    <row r="19" spans="1:17" ht="18" customHeight="1" x14ac:dyDescent="0.25">
      <c r="A19" s="74" t="s">
        <v>74</v>
      </c>
      <c r="B19" s="102">
        <v>456.7600000000001</v>
      </c>
      <c r="C19" s="76">
        <v>357</v>
      </c>
      <c r="D19" s="102">
        <v>900</v>
      </c>
      <c r="E19" s="76">
        <v>1400</v>
      </c>
      <c r="F19" s="102"/>
      <c r="G19" s="77"/>
      <c r="I19" s="104"/>
      <c r="J19" s="105">
        <f t="shared" si="2"/>
        <v>2453.879021134595</v>
      </c>
      <c r="K19" s="105">
        <f t="shared" si="0"/>
        <v>2054</v>
      </c>
      <c r="L19" s="105">
        <f t="shared" si="3"/>
        <v>4910</v>
      </c>
      <c r="M19" s="105">
        <f t="shared" si="1"/>
        <v>4860</v>
      </c>
      <c r="N19" s="104"/>
      <c r="O19" s="106"/>
      <c r="P19" s="106"/>
      <c r="Q19" s="106"/>
    </row>
    <row r="20" spans="1:17" ht="18" customHeight="1" x14ac:dyDescent="0.25">
      <c r="A20" s="74" t="s">
        <v>75</v>
      </c>
      <c r="B20" s="102">
        <v>322.83870967741939</v>
      </c>
      <c r="C20" s="76">
        <v>232</v>
      </c>
      <c r="D20" s="102">
        <v>650</v>
      </c>
      <c r="E20" s="76">
        <v>1500</v>
      </c>
      <c r="F20" s="102"/>
      <c r="G20" s="77"/>
      <c r="I20" s="104"/>
      <c r="J20" s="105">
        <f t="shared" si="2"/>
        <v>2776.7177308120145</v>
      </c>
      <c r="K20" s="105">
        <f t="shared" si="0"/>
        <v>2286</v>
      </c>
      <c r="L20" s="105">
        <f t="shared" si="3"/>
        <v>5560</v>
      </c>
      <c r="M20" s="105">
        <f t="shared" si="1"/>
        <v>6360</v>
      </c>
      <c r="N20" s="104"/>
      <c r="O20" s="106"/>
      <c r="P20" s="106"/>
      <c r="Q20" s="106"/>
    </row>
    <row r="21" spans="1:17" ht="18" customHeight="1" x14ac:dyDescent="0.25">
      <c r="A21" s="74" t="s">
        <v>76</v>
      </c>
      <c r="B21" s="102">
        <v>204</v>
      </c>
      <c r="C21" s="76">
        <v>100</v>
      </c>
      <c r="D21" s="102">
        <v>400</v>
      </c>
      <c r="E21" s="76">
        <v>400</v>
      </c>
      <c r="F21" s="102"/>
      <c r="G21" s="77"/>
      <c r="I21" s="104"/>
      <c r="J21" s="105">
        <f t="shared" si="2"/>
        <v>2980.7177308120145</v>
      </c>
      <c r="K21" s="105">
        <f t="shared" si="0"/>
        <v>2386</v>
      </c>
      <c r="L21" s="105">
        <f t="shared" si="3"/>
        <v>5960</v>
      </c>
      <c r="M21" s="105">
        <f t="shared" si="1"/>
        <v>6760</v>
      </c>
      <c r="N21" s="104"/>
      <c r="O21" s="106"/>
      <c r="P21" s="106"/>
      <c r="Q21" s="106"/>
    </row>
    <row r="22" spans="1:17" ht="18" customHeight="1" x14ac:dyDescent="0.25">
      <c r="A22" s="74" t="s">
        <v>77</v>
      </c>
      <c r="B22" s="102">
        <v>181.20653540008382</v>
      </c>
      <c r="C22" s="76">
        <v>120</v>
      </c>
      <c r="D22" s="102">
        <v>360</v>
      </c>
      <c r="E22" s="76">
        <v>400</v>
      </c>
      <c r="F22" s="102"/>
      <c r="G22" s="77"/>
      <c r="I22" s="104"/>
      <c r="J22" s="105">
        <f t="shared" si="2"/>
        <v>3161.9242662120982</v>
      </c>
      <c r="K22" s="105">
        <f t="shared" si="0"/>
        <v>2506</v>
      </c>
      <c r="L22" s="105">
        <f t="shared" si="3"/>
        <v>6320</v>
      </c>
      <c r="M22" s="105">
        <f t="shared" si="1"/>
        <v>7160</v>
      </c>
      <c r="N22" s="104"/>
      <c r="O22" s="106"/>
      <c r="P22" s="106"/>
      <c r="Q22" s="106"/>
    </row>
    <row r="23" spans="1:17" ht="18" customHeight="1" x14ac:dyDescent="0.25">
      <c r="A23" s="74" t="s">
        <v>78</v>
      </c>
      <c r="B23" s="102">
        <v>198.94736842105266</v>
      </c>
      <c r="C23" s="76">
        <v>400</v>
      </c>
      <c r="D23" s="102">
        <v>400</v>
      </c>
      <c r="E23" s="76">
        <v>800</v>
      </c>
      <c r="F23" s="102"/>
      <c r="G23" s="77"/>
      <c r="I23" s="104"/>
      <c r="J23" s="105">
        <f t="shared" si="2"/>
        <v>3360.8716346331507</v>
      </c>
      <c r="K23" s="105">
        <f t="shared" si="0"/>
        <v>2906</v>
      </c>
      <c r="L23" s="105">
        <f t="shared" si="3"/>
        <v>6720</v>
      </c>
      <c r="M23" s="105">
        <f t="shared" si="1"/>
        <v>7960</v>
      </c>
      <c r="N23" s="104"/>
      <c r="O23" s="106"/>
      <c r="P23" s="106"/>
      <c r="Q23" s="106"/>
    </row>
    <row r="24" spans="1:17" ht="18" customHeight="1" x14ac:dyDescent="0.25">
      <c r="A24" s="74" t="s">
        <v>79</v>
      </c>
      <c r="B24" s="102">
        <v>242.32806324110675</v>
      </c>
      <c r="C24" s="75"/>
      <c r="D24" s="102">
        <v>500</v>
      </c>
      <c r="E24" s="76"/>
      <c r="F24" s="102"/>
      <c r="G24" s="77"/>
      <c r="I24" s="104"/>
      <c r="J24" s="105">
        <f t="shared" si="2"/>
        <v>3603.1996978742573</v>
      </c>
      <c r="K24" s="105" t="str">
        <f t="shared" si="0"/>
        <v/>
      </c>
      <c r="L24" s="105">
        <f t="shared" si="3"/>
        <v>7220</v>
      </c>
      <c r="M24" s="105" t="str">
        <f t="shared" si="1"/>
        <v/>
      </c>
      <c r="N24" s="104"/>
      <c r="O24" s="106"/>
      <c r="P24" s="106"/>
      <c r="Q24" s="106"/>
    </row>
    <row r="25" spans="1:17" ht="18" customHeight="1" x14ac:dyDescent="0.25">
      <c r="A25" s="74" t="s">
        <v>80</v>
      </c>
      <c r="B25" s="102">
        <v>267.55960729312767</v>
      </c>
      <c r="C25" s="75"/>
      <c r="D25" s="102">
        <v>520</v>
      </c>
      <c r="E25" s="76"/>
      <c r="F25" s="102"/>
      <c r="G25" s="77"/>
      <c r="I25" s="104"/>
      <c r="J25" s="105">
        <f t="shared" si="2"/>
        <v>3870.7593051673848</v>
      </c>
      <c r="K25" s="105" t="str">
        <f t="shared" si="0"/>
        <v/>
      </c>
      <c r="L25" s="105">
        <f t="shared" si="3"/>
        <v>7740</v>
      </c>
      <c r="M25" s="105" t="str">
        <f t="shared" si="1"/>
        <v/>
      </c>
      <c r="N25" s="104"/>
      <c r="O25" s="106"/>
      <c r="P25" s="106"/>
      <c r="Q25" s="106"/>
    </row>
    <row r="26" spans="1:17" ht="18" customHeight="1" x14ac:dyDescent="0.25">
      <c r="A26" s="74" t="s">
        <v>81</v>
      </c>
      <c r="B26" s="102">
        <v>362.56521739130426</v>
      </c>
      <c r="C26" s="75"/>
      <c r="D26" s="102">
        <v>720</v>
      </c>
      <c r="E26" s="76"/>
      <c r="F26" s="102"/>
      <c r="G26" s="77"/>
      <c r="I26" s="104"/>
      <c r="J26" s="105">
        <f t="shared" si="2"/>
        <v>4233.3245225586888</v>
      </c>
      <c r="K26" s="105" t="str">
        <f t="shared" si="0"/>
        <v/>
      </c>
      <c r="L26" s="105">
        <f t="shared" si="3"/>
        <v>8460</v>
      </c>
      <c r="M26" s="105" t="str">
        <f t="shared" si="1"/>
        <v/>
      </c>
      <c r="N26" s="104"/>
      <c r="O26" s="106"/>
      <c r="P26" s="106"/>
      <c r="Q26" s="106"/>
    </row>
    <row r="27" spans="1:17" ht="18" customHeight="1" x14ac:dyDescent="0.25">
      <c r="A27" s="74" t="s">
        <v>82</v>
      </c>
      <c r="B27" s="102">
        <v>315</v>
      </c>
      <c r="C27" s="75"/>
      <c r="D27" s="102">
        <v>630</v>
      </c>
      <c r="E27" s="76"/>
      <c r="F27" s="102"/>
      <c r="G27" s="77"/>
      <c r="I27" s="104"/>
      <c r="J27" s="105">
        <f t="shared" si="2"/>
        <v>4548.3245225586888</v>
      </c>
      <c r="K27" s="105" t="str">
        <f>IF(C27&gt;0,K26+C27,"")</f>
        <v/>
      </c>
      <c r="L27" s="105">
        <f t="shared" si="3"/>
        <v>9090</v>
      </c>
      <c r="M27" s="105" t="str">
        <f t="shared" si="1"/>
        <v/>
      </c>
      <c r="N27" s="104"/>
      <c r="O27" s="106"/>
      <c r="P27" s="106"/>
      <c r="Q27" s="106"/>
    </row>
    <row r="28" spans="1:17" ht="18" customHeight="1" x14ac:dyDescent="0.25">
      <c r="A28" s="78" t="s">
        <v>156</v>
      </c>
      <c r="B28" s="103">
        <f>SUM(B16:B27)</f>
        <v>4548.3245225586888</v>
      </c>
      <c r="C28" s="76">
        <f>SUM(C16:C27)</f>
        <v>2906</v>
      </c>
      <c r="D28" s="103">
        <f>SUM(D16:D27)</f>
        <v>9090</v>
      </c>
      <c r="E28" s="76">
        <f>SUM(E16:E27)</f>
        <v>7960</v>
      </c>
      <c r="F28" s="103"/>
      <c r="G28" s="79"/>
      <c r="I28" s="104"/>
      <c r="J28" s="105">
        <f>SUM(J16:J27)</f>
        <v>34947.182280483692</v>
      </c>
      <c r="K28" s="105">
        <f>SUM(K16:K27)</f>
        <v>15495</v>
      </c>
      <c r="L28" s="104"/>
      <c r="M28" s="105">
        <f>SUM(M16:M27)</f>
        <v>39960</v>
      </c>
      <c r="N28" s="104"/>
      <c r="O28" s="106"/>
      <c r="P28" s="106"/>
      <c r="Q28" s="106"/>
    </row>
    <row r="29" spans="1:17" ht="18" customHeight="1" x14ac:dyDescent="0.25">
      <c r="A29" s="80"/>
      <c r="B29" s="81"/>
      <c r="C29" s="81"/>
      <c r="D29" s="81"/>
      <c r="E29" s="81"/>
      <c r="F29" s="82"/>
      <c r="G29" s="82"/>
      <c r="I29" s="106"/>
      <c r="J29" s="108"/>
      <c r="K29" s="108"/>
      <c r="L29" s="108"/>
      <c r="M29" s="108"/>
      <c r="N29" s="108"/>
      <c r="O29" s="106"/>
      <c r="P29" s="106"/>
      <c r="Q29" s="106"/>
    </row>
    <row r="30" spans="1:17" ht="18" customHeight="1" x14ac:dyDescent="0.25">
      <c r="A30" s="24" t="s">
        <v>45</v>
      </c>
      <c r="B30" s="77">
        <f>B28/COUNT(B16:B27)</f>
        <v>379.02704354655742</v>
      </c>
      <c r="C30" s="77">
        <f>C28/COUNT(C16:C27)</f>
        <v>363.25</v>
      </c>
      <c r="D30" s="77">
        <f t="shared" ref="D30:E30" si="4">D28/COUNT(D16:D27)</f>
        <v>757.5</v>
      </c>
      <c r="E30" s="77">
        <f t="shared" si="4"/>
        <v>995</v>
      </c>
      <c r="F30" s="24"/>
      <c r="G30" s="24"/>
      <c r="I30" s="106"/>
      <c r="J30" s="108"/>
      <c r="K30" s="108"/>
      <c r="L30" s="108"/>
      <c r="M30" s="108"/>
      <c r="N30" s="108"/>
      <c r="O30" s="106"/>
      <c r="P30" s="106"/>
      <c r="Q30" s="106"/>
    </row>
    <row r="31" spans="1:17" ht="18" customHeight="1" x14ac:dyDescent="0.25">
      <c r="A31" s="24" t="s">
        <v>44</v>
      </c>
      <c r="B31" s="101">
        <f>B28/365</f>
        <v>12.461163075503258</v>
      </c>
      <c r="C31" s="101">
        <f t="shared" ref="C31:E31" si="5">C28/365</f>
        <v>7.9616438356164387</v>
      </c>
      <c r="D31" s="101">
        <f t="shared" si="5"/>
        <v>24.904109589041095</v>
      </c>
      <c r="E31" s="101">
        <f t="shared" si="5"/>
        <v>21.80821917808219</v>
      </c>
      <c r="F31" s="24"/>
      <c r="G31" s="24"/>
      <c r="I31" s="106"/>
      <c r="J31" s="108"/>
      <c r="K31" s="108"/>
      <c r="L31" s="108"/>
      <c r="M31" s="108"/>
      <c r="N31" s="108"/>
      <c r="O31" s="106"/>
      <c r="P31" s="106"/>
      <c r="Q31" s="106"/>
    </row>
    <row r="32" spans="1:17" x14ac:dyDescent="0.25">
      <c r="A32" s="80"/>
      <c r="B32" s="81"/>
      <c r="C32" s="81"/>
      <c r="D32" s="81"/>
      <c r="E32" s="81"/>
      <c r="F32" s="82"/>
      <c r="G32" s="82"/>
      <c r="I32" s="106"/>
      <c r="J32" s="106"/>
      <c r="K32" s="106"/>
      <c r="L32" s="106"/>
      <c r="M32" s="107"/>
      <c r="N32" s="106"/>
      <c r="O32" s="106"/>
      <c r="P32" s="106"/>
      <c r="Q32" s="106"/>
    </row>
    <row r="33" spans="2:17" x14ac:dyDescent="0.25">
      <c r="I33" s="106"/>
      <c r="J33" s="106"/>
      <c r="K33" s="106"/>
      <c r="L33" s="106"/>
      <c r="M33" s="106"/>
      <c r="N33" s="106"/>
      <c r="O33" s="106"/>
      <c r="P33" s="106"/>
      <c r="Q33" s="106"/>
    </row>
    <row r="34" spans="2:17" x14ac:dyDescent="0.25">
      <c r="B34" s="83"/>
    </row>
    <row r="35" spans="2:17" x14ac:dyDescent="0.25">
      <c r="B35" s="83"/>
    </row>
    <row r="36" spans="2:17" x14ac:dyDescent="0.25">
      <c r="B36" s="83"/>
    </row>
    <row r="37" spans="2:17" x14ac:dyDescent="0.25">
      <c r="B37" s="83"/>
    </row>
    <row r="38" spans="2:17" x14ac:dyDescent="0.25">
      <c r="B38" s="83"/>
    </row>
    <row r="39" spans="2:17" x14ac:dyDescent="0.25">
      <c r="B39" s="83"/>
    </row>
    <row r="40" spans="2:17" x14ac:dyDescent="0.25">
      <c r="B40" s="83"/>
    </row>
    <row r="41" spans="2:17" x14ac:dyDescent="0.25">
      <c r="B41" s="83"/>
    </row>
    <row r="42" spans="2:17" x14ac:dyDescent="0.25">
      <c r="B42" s="83"/>
    </row>
    <row r="43" spans="2:17" x14ac:dyDescent="0.25">
      <c r="B43" s="83"/>
    </row>
    <row r="44" spans="2:17" x14ac:dyDescent="0.25">
      <c r="B44" s="83"/>
    </row>
    <row r="45" spans="2:17" x14ac:dyDescent="0.25">
      <c r="B45" s="83"/>
    </row>
  </sheetData>
  <mergeCells count="11">
    <mergeCell ref="B12:C12"/>
    <mergeCell ref="D10:E10"/>
    <mergeCell ref="D11:E11"/>
    <mergeCell ref="D12:E12"/>
    <mergeCell ref="F12:G12"/>
    <mergeCell ref="A9:A10"/>
    <mergeCell ref="B9:G9"/>
    <mergeCell ref="B11:C11"/>
    <mergeCell ref="B10:C10"/>
    <mergeCell ref="F10:G10"/>
    <mergeCell ref="F11:G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zoomScale="115" zoomScaleNormal="115" workbookViewId="0">
      <selection activeCell="B23" sqref="B23"/>
    </sheetView>
  </sheetViews>
  <sheetFormatPr defaultRowHeight="15.75" x14ac:dyDescent="0.25"/>
  <cols>
    <col min="1" max="1" width="2.85546875" style="17" customWidth="1"/>
    <col min="2" max="3" width="14.7109375" style="17" customWidth="1"/>
    <col min="4" max="5" width="16" style="17" customWidth="1"/>
    <col min="6" max="6" width="12" style="17" customWidth="1"/>
    <col min="7" max="7" width="8.85546875" style="17" customWidth="1"/>
    <col min="8" max="8" width="9.5703125" style="17" customWidth="1"/>
    <col min="9" max="9" width="8.85546875" style="17" customWidth="1"/>
    <col min="10" max="11" width="9.28515625" style="17" hidden="1" customWidth="1"/>
    <col min="12" max="12" width="9.85546875" style="17" hidden="1" customWidth="1"/>
    <col min="13" max="13" width="11.5703125" style="17" customWidth="1"/>
    <col min="14" max="14" width="13.7109375" style="17" customWidth="1"/>
    <col min="15" max="15" width="13.42578125" style="17" customWidth="1"/>
    <col min="16" max="16" width="14.28515625" style="17" customWidth="1"/>
    <col min="17" max="17" width="15.140625" style="17" customWidth="1"/>
    <col min="18" max="250" width="8.85546875" style="17"/>
    <col min="251" max="251" width="14.7109375" style="17" customWidth="1"/>
    <col min="252" max="252" width="0" style="17" hidden="1" customWidth="1"/>
    <col min="253" max="253" width="12" style="17" customWidth="1"/>
    <col min="254" max="254" width="8.85546875" style="17"/>
    <col min="255" max="255" width="9.5703125" style="17" customWidth="1"/>
    <col min="256" max="256" width="8.85546875" style="17"/>
    <col min="257" max="258" width="9.28515625" style="17" customWidth="1"/>
    <col min="259" max="259" width="9.85546875" style="17" customWidth="1"/>
    <col min="260" max="263" width="0" style="17" hidden="1" customWidth="1"/>
    <col min="264" max="264" width="16.28515625" style="17" customWidth="1"/>
    <col min="265" max="270" width="8.85546875" style="17"/>
    <col min="271" max="271" width="13.28515625" style="17" customWidth="1"/>
    <col min="272" max="506" width="8.85546875" style="17"/>
    <col min="507" max="507" width="14.7109375" style="17" customWidth="1"/>
    <col min="508" max="508" width="0" style="17" hidden="1" customWidth="1"/>
    <col min="509" max="509" width="12" style="17" customWidth="1"/>
    <col min="510" max="510" width="8.85546875" style="17"/>
    <col min="511" max="511" width="9.5703125" style="17" customWidth="1"/>
    <col min="512" max="512" width="8.85546875" style="17"/>
    <col min="513" max="514" width="9.28515625" style="17" customWidth="1"/>
    <col min="515" max="515" width="9.85546875" style="17" customWidth="1"/>
    <col min="516" max="519" width="0" style="17" hidden="1" customWidth="1"/>
    <col min="520" max="520" width="16.28515625" style="17" customWidth="1"/>
    <col min="521" max="526" width="8.85546875" style="17"/>
    <col min="527" max="527" width="13.28515625" style="17" customWidth="1"/>
    <col min="528" max="762" width="8.85546875" style="17"/>
    <col min="763" max="763" width="14.7109375" style="17" customWidth="1"/>
    <col min="764" max="764" width="0" style="17" hidden="1" customWidth="1"/>
    <col min="765" max="765" width="12" style="17" customWidth="1"/>
    <col min="766" max="766" width="8.85546875" style="17"/>
    <col min="767" max="767" width="9.5703125" style="17" customWidth="1"/>
    <col min="768" max="768" width="8.85546875" style="17"/>
    <col min="769" max="770" width="9.28515625" style="17" customWidth="1"/>
    <col min="771" max="771" width="9.85546875" style="17" customWidth="1"/>
    <col min="772" max="775" width="0" style="17" hidden="1" customWidth="1"/>
    <col min="776" max="776" width="16.28515625" style="17" customWidth="1"/>
    <col min="777" max="782" width="8.85546875" style="17"/>
    <col min="783" max="783" width="13.28515625" style="17" customWidth="1"/>
    <col min="784" max="1018" width="8.85546875" style="17"/>
    <col min="1019" max="1019" width="14.7109375" style="17" customWidth="1"/>
    <col min="1020" max="1020" width="0" style="17" hidden="1" customWidth="1"/>
    <col min="1021" max="1021" width="12" style="17" customWidth="1"/>
    <col min="1022" max="1022" width="8.85546875" style="17"/>
    <col min="1023" max="1023" width="9.5703125" style="17" customWidth="1"/>
    <col min="1024" max="1024" width="8.85546875" style="17"/>
    <col min="1025" max="1026" width="9.28515625" style="17" customWidth="1"/>
    <col min="1027" max="1027" width="9.85546875" style="17" customWidth="1"/>
    <col min="1028" max="1031" width="0" style="17" hidden="1" customWidth="1"/>
    <col min="1032" max="1032" width="16.28515625" style="17" customWidth="1"/>
    <col min="1033" max="1038" width="8.85546875" style="17"/>
    <col min="1039" max="1039" width="13.28515625" style="17" customWidth="1"/>
    <col min="1040" max="1274" width="8.85546875" style="17"/>
    <col min="1275" max="1275" width="14.7109375" style="17" customWidth="1"/>
    <col min="1276" max="1276" width="0" style="17" hidden="1" customWidth="1"/>
    <col min="1277" max="1277" width="12" style="17" customWidth="1"/>
    <col min="1278" max="1278" width="8.85546875" style="17"/>
    <col min="1279" max="1279" width="9.5703125" style="17" customWidth="1"/>
    <col min="1280" max="1280" width="8.85546875" style="17"/>
    <col min="1281" max="1282" width="9.28515625" style="17" customWidth="1"/>
    <col min="1283" max="1283" width="9.85546875" style="17" customWidth="1"/>
    <col min="1284" max="1287" width="0" style="17" hidden="1" customWidth="1"/>
    <col min="1288" max="1288" width="16.28515625" style="17" customWidth="1"/>
    <col min="1289" max="1294" width="8.85546875" style="17"/>
    <col min="1295" max="1295" width="13.28515625" style="17" customWidth="1"/>
    <col min="1296" max="1530" width="8.85546875" style="17"/>
    <col min="1531" max="1531" width="14.7109375" style="17" customWidth="1"/>
    <col min="1532" max="1532" width="0" style="17" hidden="1" customWidth="1"/>
    <col min="1533" max="1533" width="12" style="17" customWidth="1"/>
    <col min="1534" max="1534" width="8.85546875" style="17"/>
    <col min="1535" max="1535" width="9.5703125" style="17" customWidth="1"/>
    <col min="1536" max="1536" width="8.85546875" style="17"/>
    <col min="1537" max="1538" width="9.28515625" style="17" customWidth="1"/>
    <col min="1539" max="1539" width="9.85546875" style="17" customWidth="1"/>
    <col min="1540" max="1543" width="0" style="17" hidden="1" customWidth="1"/>
    <col min="1544" max="1544" width="16.28515625" style="17" customWidth="1"/>
    <col min="1545" max="1550" width="8.85546875" style="17"/>
    <col min="1551" max="1551" width="13.28515625" style="17" customWidth="1"/>
    <col min="1552" max="1786" width="8.85546875" style="17"/>
    <col min="1787" max="1787" width="14.7109375" style="17" customWidth="1"/>
    <col min="1788" max="1788" width="0" style="17" hidden="1" customWidth="1"/>
    <col min="1789" max="1789" width="12" style="17" customWidth="1"/>
    <col min="1790" max="1790" width="8.85546875" style="17"/>
    <col min="1791" max="1791" width="9.5703125" style="17" customWidth="1"/>
    <col min="1792" max="1792" width="8.85546875" style="17"/>
    <col min="1793" max="1794" width="9.28515625" style="17" customWidth="1"/>
    <col min="1795" max="1795" width="9.85546875" style="17" customWidth="1"/>
    <col min="1796" max="1799" width="0" style="17" hidden="1" customWidth="1"/>
    <col min="1800" max="1800" width="16.28515625" style="17" customWidth="1"/>
    <col min="1801" max="1806" width="8.85546875" style="17"/>
    <col min="1807" max="1807" width="13.28515625" style="17" customWidth="1"/>
    <col min="1808" max="2042" width="8.85546875" style="17"/>
    <col min="2043" max="2043" width="14.7109375" style="17" customWidth="1"/>
    <col min="2044" max="2044" width="0" style="17" hidden="1" customWidth="1"/>
    <col min="2045" max="2045" width="12" style="17" customWidth="1"/>
    <col min="2046" max="2046" width="8.85546875" style="17"/>
    <col min="2047" max="2047" width="9.5703125" style="17" customWidth="1"/>
    <col min="2048" max="2048" width="8.85546875" style="17"/>
    <col min="2049" max="2050" width="9.28515625" style="17" customWidth="1"/>
    <col min="2051" max="2051" width="9.85546875" style="17" customWidth="1"/>
    <col min="2052" max="2055" width="0" style="17" hidden="1" customWidth="1"/>
    <col min="2056" max="2056" width="16.28515625" style="17" customWidth="1"/>
    <col min="2057" max="2062" width="8.85546875" style="17"/>
    <col min="2063" max="2063" width="13.28515625" style="17" customWidth="1"/>
    <col min="2064" max="2298" width="8.85546875" style="17"/>
    <col min="2299" max="2299" width="14.7109375" style="17" customWidth="1"/>
    <col min="2300" max="2300" width="0" style="17" hidden="1" customWidth="1"/>
    <col min="2301" max="2301" width="12" style="17" customWidth="1"/>
    <col min="2302" max="2302" width="8.85546875" style="17"/>
    <col min="2303" max="2303" width="9.5703125" style="17" customWidth="1"/>
    <col min="2304" max="2304" width="8.85546875" style="17"/>
    <col min="2305" max="2306" width="9.28515625" style="17" customWidth="1"/>
    <col min="2307" max="2307" width="9.85546875" style="17" customWidth="1"/>
    <col min="2308" max="2311" width="0" style="17" hidden="1" customWidth="1"/>
    <col min="2312" max="2312" width="16.28515625" style="17" customWidth="1"/>
    <col min="2313" max="2318" width="8.85546875" style="17"/>
    <col min="2319" max="2319" width="13.28515625" style="17" customWidth="1"/>
    <col min="2320" max="2554" width="8.85546875" style="17"/>
    <col min="2555" max="2555" width="14.7109375" style="17" customWidth="1"/>
    <col min="2556" max="2556" width="0" style="17" hidden="1" customWidth="1"/>
    <col min="2557" max="2557" width="12" style="17" customWidth="1"/>
    <col min="2558" max="2558" width="8.85546875" style="17"/>
    <col min="2559" max="2559" width="9.5703125" style="17" customWidth="1"/>
    <col min="2560" max="2560" width="8.85546875" style="17"/>
    <col min="2561" max="2562" width="9.28515625" style="17" customWidth="1"/>
    <col min="2563" max="2563" width="9.85546875" style="17" customWidth="1"/>
    <col min="2564" max="2567" width="0" style="17" hidden="1" customWidth="1"/>
    <col min="2568" max="2568" width="16.28515625" style="17" customWidth="1"/>
    <col min="2569" max="2574" width="8.85546875" style="17"/>
    <col min="2575" max="2575" width="13.28515625" style="17" customWidth="1"/>
    <col min="2576" max="2810" width="8.85546875" style="17"/>
    <col min="2811" max="2811" width="14.7109375" style="17" customWidth="1"/>
    <col min="2812" max="2812" width="0" style="17" hidden="1" customWidth="1"/>
    <col min="2813" max="2813" width="12" style="17" customWidth="1"/>
    <col min="2814" max="2814" width="8.85546875" style="17"/>
    <col min="2815" max="2815" width="9.5703125" style="17" customWidth="1"/>
    <col min="2816" max="2816" width="8.85546875" style="17"/>
    <col min="2817" max="2818" width="9.28515625" style="17" customWidth="1"/>
    <col min="2819" max="2819" width="9.85546875" style="17" customWidth="1"/>
    <col min="2820" max="2823" width="0" style="17" hidden="1" customWidth="1"/>
    <col min="2824" max="2824" width="16.28515625" style="17" customWidth="1"/>
    <col min="2825" max="2830" width="8.85546875" style="17"/>
    <col min="2831" max="2831" width="13.28515625" style="17" customWidth="1"/>
    <col min="2832" max="3066" width="8.85546875" style="17"/>
    <col min="3067" max="3067" width="14.7109375" style="17" customWidth="1"/>
    <col min="3068" max="3068" width="0" style="17" hidden="1" customWidth="1"/>
    <col min="3069" max="3069" width="12" style="17" customWidth="1"/>
    <col min="3070" max="3070" width="8.85546875" style="17"/>
    <col min="3071" max="3071" width="9.5703125" style="17" customWidth="1"/>
    <col min="3072" max="3072" width="8.85546875" style="17"/>
    <col min="3073" max="3074" width="9.28515625" style="17" customWidth="1"/>
    <col min="3075" max="3075" width="9.85546875" style="17" customWidth="1"/>
    <col min="3076" max="3079" width="0" style="17" hidden="1" customWidth="1"/>
    <col min="3080" max="3080" width="16.28515625" style="17" customWidth="1"/>
    <col min="3081" max="3086" width="8.85546875" style="17"/>
    <col min="3087" max="3087" width="13.28515625" style="17" customWidth="1"/>
    <col min="3088" max="3322" width="8.85546875" style="17"/>
    <col min="3323" max="3323" width="14.7109375" style="17" customWidth="1"/>
    <col min="3324" max="3324" width="0" style="17" hidden="1" customWidth="1"/>
    <col min="3325" max="3325" width="12" style="17" customWidth="1"/>
    <col min="3326" max="3326" width="8.85546875" style="17"/>
    <col min="3327" max="3327" width="9.5703125" style="17" customWidth="1"/>
    <col min="3328" max="3328" width="8.85546875" style="17"/>
    <col min="3329" max="3330" width="9.28515625" style="17" customWidth="1"/>
    <col min="3331" max="3331" width="9.85546875" style="17" customWidth="1"/>
    <col min="3332" max="3335" width="0" style="17" hidden="1" customWidth="1"/>
    <col min="3336" max="3336" width="16.28515625" style="17" customWidth="1"/>
    <col min="3337" max="3342" width="8.85546875" style="17"/>
    <col min="3343" max="3343" width="13.28515625" style="17" customWidth="1"/>
    <col min="3344" max="3578" width="8.85546875" style="17"/>
    <col min="3579" max="3579" width="14.7109375" style="17" customWidth="1"/>
    <col min="3580" max="3580" width="0" style="17" hidden="1" customWidth="1"/>
    <col min="3581" max="3581" width="12" style="17" customWidth="1"/>
    <col min="3582" max="3582" width="8.85546875" style="17"/>
    <col min="3583" max="3583" width="9.5703125" style="17" customWidth="1"/>
    <col min="3584" max="3584" width="8.85546875" style="17"/>
    <col min="3585" max="3586" width="9.28515625" style="17" customWidth="1"/>
    <col min="3587" max="3587" width="9.85546875" style="17" customWidth="1"/>
    <col min="3588" max="3591" width="0" style="17" hidden="1" customWidth="1"/>
    <col min="3592" max="3592" width="16.28515625" style="17" customWidth="1"/>
    <col min="3593" max="3598" width="8.85546875" style="17"/>
    <col min="3599" max="3599" width="13.28515625" style="17" customWidth="1"/>
    <col min="3600" max="3834" width="8.85546875" style="17"/>
    <col min="3835" max="3835" width="14.7109375" style="17" customWidth="1"/>
    <col min="3836" max="3836" width="0" style="17" hidden="1" customWidth="1"/>
    <col min="3837" max="3837" width="12" style="17" customWidth="1"/>
    <col min="3838" max="3838" width="8.85546875" style="17"/>
    <col min="3839" max="3839" width="9.5703125" style="17" customWidth="1"/>
    <col min="3840" max="3840" width="8.85546875" style="17"/>
    <col min="3841" max="3842" width="9.28515625" style="17" customWidth="1"/>
    <col min="3843" max="3843" width="9.85546875" style="17" customWidth="1"/>
    <col min="3844" max="3847" width="0" style="17" hidden="1" customWidth="1"/>
    <col min="3848" max="3848" width="16.28515625" style="17" customWidth="1"/>
    <col min="3849" max="3854" width="8.85546875" style="17"/>
    <col min="3855" max="3855" width="13.28515625" style="17" customWidth="1"/>
    <col min="3856" max="4090" width="8.85546875" style="17"/>
    <col min="4091" max="4091" width="14.7109375" style="17" customWidth="1"/>
    <col min="4092" max="4092" width="0" style="17" hidden="1" customWidth="1"/>
    <col min="4093" max="4093" width="12" style="17" customWidth="1"/>
    <col min="4094" max="4094" width="8.85546875" style="17"/>
    <col min="4095" max="4095" width="9.5703125" style="17" customWidth="1"/>
    <col min="4096" max="4096" width="8.85546875" style="17"/>
    <col min="4097" max="4098" width="9.28515625" style="17" customWidth="1"/>
    <col min="4099" max="4099" width="9.85546875" style="17" customWidth="1"/>
    <col min="4100" max="4103" width="0" style="17" hidden="1" customWidth="1"/>
    <col min="4104" max="4104" width="16.28515625" style="17" customWidth="1"/>
    <col min="4105" max="4110" width="8.85546875" style="17"/>
    <col min="4111" max="4111" width="13.28515625" style="17" customWidth="1"/>
    <col min="4112" max="4346" width="8.85546875" style="17"/>
    <col min="4347" max="4347" width="14.7109375" style="17" customWidth="1"/>
    <col min="4348" max="4348" width="0" style="17" hidden="1" customWidth="1"/>
    <col min="4349" max="4349" width="12" style="17" customWidth="1"/>
    <col min="4350" max="4350" width="8.85546875" style="17"/>
    <col min="4351" max="4351" width="9.5703125" style="17" customWidth="1"/>
    <col min="4352" max="4352" width="8.85546875" style="17"/>
    <col min="4353" max="4354" width="9.28515625" style="17" customWidth="1"/>
    <col min="4355" max="4355" width="9.85546875" style="17" customWidth="1"/>
    <col min="4356" max="4359" width="0" style="17" hidden="1" customWidth="1"/>
    <col min="4360" max="4360" width="16.28515625" style="17" customWidth="1"/>
    <col min="4361" max="4366" width="8.85546875" style="17"/>
    <col min="4367" max="4367" width="13.28515625" style="17" customWidth="1"/>
    <col min="4368" max="4602" width="8.85546875" style="17"/>
    <col min="4603" max="4603" width="14.7109375" style="17" customWidth="1"/>
    <col min="4604" max="4604" width="0" style="17" hidden="1" customWidth="1"/>
    <col min="4605" max="4605" width="12" style="17" customWidth="1"/>
    <col min="4606" max="4606" width="8.85546875" style="17"/>
    <col min="4607" max="4607" width="9.5703125" style="17" customWidth="1"/>
    <col min="4608" max="4608" width="8.85546875" style="17"/>
    <col min="4609" max="4610" width="9.28515625" style="17" customWidth="1"/>
    <col min="4611" max="4611" width="9.85546875" style="17" customWidth="1"/>
    <col min="4612" max="4615" width="0" style="17" hidden="1" customWidth="1"/>
    <col min="4616" max="4616" width="16.28515625" style="17" customWidth="1"/>
    <col min="4617" max="4622" width="8.85546875" style="17"/>
    <col min="4623" max="4623" width="13.28515625" style="17" customWidth="1"/>
    <col min="4624" max="4858" width="8.85546875" style="17"/>
    <col min="4859" max="4859" width="14.7109375" style="17" customWidth="1"/>
    <col min="4860" max="4860" width="0" style="17" hidden="1" customWidth="1"/>
    <col min="4861" max="4861" width="12" style="17" customWidth="1"/>
    <col min="4862" max="4862" width="8.85546875" style="17"/>
    <col min="4863" max="4863" width="9.5703125" style="17" customWidth="1"/>
    <col min="4864" max="4864" width="8.85546875" style="17"/>
    <col min="4865" max="4866" width="9.28515625" style="17" customWidth="1"/>
    <col min="4867" max="4867" width="9.85546875" style="17" customWidth="1"/>
    <col min="4868" max="4871" width="0" style="17" hidden="1" customWidth="1"/>
    <col min="4872" max="4872" width="16.28515625" style="17" customWidth="1"/>
    <col min="4873" max="4878" width="8.85546875" style="17"/>
    <col min="4879" max="4879" width="13.28515625" style="17" customWidth="1"/>
    <col min="4880" max="5114" width="8.85546875" style="17"/>
    <col min="5115" max="5115" width="14.7109375" style="17" customWidth="1"/>
    <col min="5116" max="5116" width="0" style="17" hidden="1" customWidth="1"/>
    <col min="5117" max="5117" width="12" style="17" customWidth="1"/>
    <col min="5118" max="5118" width="8.85546875" style="17"/>
    <col min="5119" max="5119" width="9.5703125" style="17" customWidth="1"/>
    <col min="5120" max="5120" width="8.85546875" style="17"/>
    <col min="5121" max="5122" width="9.28515625" style="17" customWidth="1"/>
    <col min="5123" max="5123" width="9.85546875" style="17" customWidth="1"/>
    <col min="5124" max="5127" width="0" style="17" hidden="1" customWidth="1"/>
    <col min="5128" max="5128" width="16.28515625" style="17" customWidth="1"/>
    <col min="5129" max="5134" width="8.85546875" style="17"/>
    <col min="5135" max="5135" width="13.28515625" style="17" customWidth="1"/>
    <col min="5136" max="5370" width="8.85546875" style="17"/>
    <col min="5371" max="5371" width="14.7109375" style="17" customWidth="1"/>
    <col min="5372" max="5372" width="0" style="17" hidden="1" customWidth="1"/>
    <col min="5373" max="5373" width="12" style="17" customWidth="1"/>
    <col min="5374" max="5374" width="8.85546875" style="17"/>
    <col min="5375" max="5375" width="9.5703125" style="17" customWidth="1"/>
    <col min="5376" max="5376" width="8.85546875" style="17"/>
    <col min="5377" max="5378" width="9.28515625" style="17" customWidth="1"/>
    <col min="5379" max="5379" width="9.85546875" style="17" customWidth="1"/>
    <col min="5380" max="5383" width="0" style="17" hidden="1" customWidth="1"/>
    <col min="5384" max="5384" width="16.28515625" style="17" customWidth="1"/>
    <col min="5385" max="5390" width="8.85546875" style="17"/>
    <col min="5391" max="5391" width="13.28515625" style="17" customWidth="1"/>
    <col min="5392" max="5626" width="8.85546875" style="17"/>
    <col min="5627" max="5627" width="14.7109375" style="17" customWidth="1"/>
    <col min="5628" max="5628" width="0" style="17" hidden="1" customWidth="1"/>
    <col min="5629" max="5629" width="12" style="17" customWidth="1"/>
    <col min="5630" max="5630" width="8.85546875" style="17"/>
    <col min="5631" max="5631" width="9.5703125" style="17" customWidth="1"/>
    <col min="5632" max="5632" width="8.85546875" style="17"/>
    <col min="5633" max="5634" width="9.28515625" style="17" customWidth="1"/>
    <col min="5635" max="5635" width="9.85546875" style="17" customWidth="1"/>
    <col min="5636" max="5639" width="0" style="17" hidden="1" customWidth="1"/>
    <col min="5640" max="5640" width="16.28515625" style="17" customWidth="1"/>
    <col min="5641" max="5646" width="8.85546875" style="17"/>
    <col min="5647" max="5647" width="13.28515625" style="17" customWidth="1"/>
    <col min="5648" max="5882" width="8.85546875" style="17"/>
    <col min="5883" max="5883" width="14.7109375" style="17" customWidth="1"/>
    <col min="5884" max="5884" width="0" style="17" hidden="1" customWidth="1"/>
    <col min="5885" max="5885" width="12" style="17" customWidth="1"/>
    <col min="5886" max="5886" width="8.85546875" style="17"/>
    <col min="5887" max="5887" width="9.5703125" style="17" customWidth="1"/>
    <col min="5888" max="5888" width="8.85546875" style="17"/>
    <col min="5889" max="5890" width="9.28515625" style="17" customWidth="1"/>
    <col min="5891" max="5891" width="9.85546875" style="17" customWidth="1"/>
    <col min="5892" max="5895" width="0" style="17" hidden="1" customWidth="1"/>
    <col min="5896" max="5896" width="16.28515625" style="17" customWidth="1"/>
    <col min="5897" max="5902" width="8.85546875" style="17"/>
    <col min="5903" max="5903" width="13.28515625" style="17" customWidth="1"/>
    <col min="5904" max="6138" width="8.85546875" style="17"/>
    <col min="6139" max="6139" width="14.7109375" style="17" customWidth="1"/>
    <col min="6140" max="6140" width="0" style="17" hidden="1" customWidth="1"/>
    <col min="6141" max="6141" width="12" style="17" customWidth="1"/>
    <col min="6142" max="6142" width="8.85546875" style="17"/>
    <col min="6143" max="6143" width="9.5703125" style="17" customWidth="1"/>
    <col min="6144" max="6144" width="8.85546875" style="17"/>
    <col min="6145" max="6146" width="9.28515625" style="17" customWidth="1"/>
    <col min="6147" max="6147" width="9.85546875" style="17" customWidth="1"/>
    <col min="6148" max="6151" width="0" style="17" hidden="1" customWidth="1"/>
    <col min="6152" max="6152" width="16.28515625" style="17" customWidth="1"/>
    <col min="6153" max="6158" width="8.85546875" style="17"/>
    <col min="6159" max="6159" width="13.28515625" style="17" customWidth="1"/>
    <col min="6160" max="6394" width="8.85546875" style="17"/>
    <col min="6395" max="6395" width="14.7109375" style="17" customWidth="1"/>
    <col min="6396" max="6396" width="0" style="17" hidden="1" customWidth="1"/>
    <col min="6397" max="6397" width="12" style="17" customWidth="1"/>
    <col min="6398" max="6398" width="8.85546875" style="17"/>
    <col min="6399" max="6399" width="9.5703125" style="17" customWidth="1"/>
    <col min="6400" max="6400" width="8.85546875" style="17"/>
    <col min="6401" max="6402" width="9.28515625" style="17" customWidth="1"/>
    <col min="6403" max="6403" width="9.85546875" style="17" customWidth="1"/>
    <col min="6404" max="6407" width="0" style="17" hidden="1" customWidth="1"/>
    <col min="6408" max="6408" width="16.28515625" style="17" customWidth="1"/>
    <col min="6409" max="6414" width="8.85546875" style="17"/>
    <col min="6415" max="6415" width="13.28515625" style="17" customWidth="1"/>
    <col min="6416" max="6650" width="8.85546875" style="17"/>
    <col min="6651" max="6651" width="14.7109375" style="17" customWidth="1"/>
    <col min="6652" max="6652" width="0" style="17" hidden="1" customWidth="1"/>
    <col min="6653" max="6653" width="12" style="17" customWidth="1"/>
    <col min="6654" max="6654" width="8.85546875" style="17"/>
    <col min="6655" max="6655" width="9.5703125" style="17" customWidth="1"/>
    <col min="6656" max="6656" width="8.85546875" style="17"/>
    <col min="6657" max="6658" width="9.28515625" style="17" customWidth="1"/>
    <col min="6659" max="6659" width="9.85546875" style="17" customWidth="1"/>
    <col min="6660" max="6663" width="0" style="17" hidden="1" customWidth="1"/>
    <col min="6664" max="6664" width="16.28515625" style="17" customWidth="1"/>
    <col min="6665" max="6670" width="8.85546875" style="17"/>
    <col min="6671" max="6671" width="13.28515625" style="17" customWidth="1"/>
    <col min="6672" max="6906" width="8.85546875" style="17"/>
    <col min="6907" max="6907" width="14.7109375" style="17" customWidth="1"/>
    <col min="6908" max="6908" width="0" style="17" hidden="1" customWidth="1"/>
    <col min="6909" max="6909" width="12" style="17" customWidth="1"/>
    <col min="6910" max="6910" width="8.85546875" style="17"/>
    <col min="6911" max="6911" width="9.5703125" style="17" customWidth="1"/>
    <col min="6912" max="6912" width="8.85546875" style="17"/>
    <col min="6913" max="6914" width="9.28515625" style="17" customWidth="1"/>
    <col min="6915" max="6915" width="9.85546875" style="17" customWidth="1"/>
    <col min="6916" max="6919" width="0" style="17" hidden="1" customWidth="1"/>
    <col min="6920" max="6920" width="16.28515625" style="17" customWidth="1"/>
    <col min="6921" max="6926" width="8.85546875" style="17"/>
    <col min="6927" max="6927" width="13.28515625" style="17" customWidth="1"/>
    <col min="6928" max="7162" width="8.85546875" style="17"/>
    <col min="7163" max="7163" width="14.7109375" style="17" customWidth="1"/>
    <col min="7164" max="7164" width="0" style="17" hidden="1" customWidth="1"/>
    <col min="7165" max="7165" width="12" style="17" customWidth="1"/>
    <col min="7166" max="7166" width="8.85546875" style="17"/>
    <col min="7167" max="7167" width="9.5703125" style="17" customWidth="1"/>
    <col min="7168" max="7168" width="8.85546875" style="17"/>
    <col min="7169" max="7170" width="9.28515625" style="17" customWidth="1"/>
    <col min="7171" max="7171" width="9.85546875" style="17" customWidth="1"/>
    <col min="7172" max="7175" width="0" style="17" hidden="1" customWidth="1"/>
    <col min="7176" max="7176" width="16.28515625" style="17" customWidth="1"/>
    <col min="7177" max="7182" width="8.85546875" style="17"/>
    <col min="7183" max="7183" width="13.28515625" style="17" customWidth="1"/>
    <col min="7184" max="7418" width="8.85546875" style="17"/>
    <col min="7419" max="7419" width="14.7109375" style="17" customWidth="1"/>
    <col min="7420" max="7420" width="0" style="17" hidden="1" customWidth="1"/>
    <col min="7421" max="7421" width="12" style="17" customWidth="1"/>
    <col min="7422" max="7422" width="8.85546875" style="17"/>
    <col min="7423" max="7423" width="9.5703125" style="17" customWidth="1"/>
    <col min="7424" max="7424" width="8.85546875" style="17"/>
    <col min="7425" max="7426" width="9.28515625" style="17" customWidth="1"/>
    <col min="7427" max="7427" width="9.85546875" style="17" customWidth="1"/>
    <col min="7428" max="7431" width="0" style="17" hidden="1" customWidth="1"/>
    <col min="7432" max="7432" width="16.28515625" style="17" customWidth="1"/>
    <col min="7433" max="7438" width="8.85546875" style="17"/>
    <col min="7439" max="7439" width="13.28515625" style="17" customWidth="1"/>
    <col min="7440" max="7674" width="8.85546875" style="17"/>
    <col min="7675" max="7675" width="14.7109375" style="17" customWidth="1"/>
    <col min="7676" max="7676" width="0" style="17" hidden="1" customWidth="1"/>
    <col min="7677" max="7677" width="12" style="17" customWidth="1"/>
    <col min="7678" max="7678" width="8.85546875" style="17"/>
    <col min="7679" max="7679" width="9.5703125" style="17" customWidth="1"/>
    <col min="7680" max="7680" width="8.85546875" style="17"/>
    <col min="7681" max="7682" width="9.28515625" style="17" customWidth="1"/>
    <col min="7683" max="7683" width="9.85546875" style="17" customWidth="1"/>
    <col min="7684" max="7687" width="0" style="17" hidden="1" customWidth="1"/>
    <col min="7688" max="7688" width="16.28515625" style="17" customWidth="1"/>
    <col min="7689" max="7694" width="8.85546875" style="17"/>
    <col min="7695" max="7695" width="13.28515625" style="17" customWidth="1"/>
    <col min="7696" max="7930" width="8.85546875" style="17"/>
    <col min="7931" max="7931" width="14.7109375" style="17" customWidth="1"/>
    <col min="7932" max="7932" width="0" style="17" hidden="1" customWidth="1"/>
    <col min="7933" max="7933" width="12" style="17" customWidth="1"/>
    <col min="7934" max="7934" width="8.85546875" style="17"/>
    <col min="7935" max="7935" width="9.5703125" style="17" customWidth="1"/>
    <col min="7936" max="7936" width="8.85546875" style="17"/>
    <col min="7937" max="7938" width="9.28515625" style="17" customWidth="1"/>
    <col min="7939" max="7939" width="9.85546875" style="17" customWidth="1"/>
    <col min="7940" max="7943" width="0" style="17" hidden="1" customWidth="1"/>
    <col min="7944" max="7944" width="16.28515625" style="17" customWidth="1"/>
    <col min="7945" max="7950" width="8.85546875" style="17"/>
    <col min="7951" max="7951" width="13.28515625" style="17" customWidth="1"/>
    <col min="7952" max="8186" width="8.85546875" style="17"/>
    <col min="8187" max="8187" width="14.7109375" style="17" customWidth="1"/>
    <col min="8188" max="8188" width="0" style="17" hidden="1" customWidth="1"/>
    <col min="8189" max="8189" width="12" style="17" customWidth="1"/>
    <col min="8190" max="8190" width="8.85546875" style="17"/>
    <col min="8191" max="8191" width="9.5703125" style="17" customWidth="1"/>
    <col min="8192" max="8192" width="8.85546875" style="17"/>
    <col min="8193" max="8194" width="9.28515625" style="17" customWidth="1"/>
    <col min="8195" max="8195" width="9.85546875" style="17" customWidth="1"/>
    <col min="8196" max="8199" width="0" style="17" hidden="1" customWidth="1"/>
    <col min="8200" max="8200" width="16.28515625" style="17" customWidth="1"/>
    <col min="8201" max="8206" width="8.85546875" style="17"/>
    <col min="8207" max="8207" width="13.28515625" style="17" customWidth="1"/>
    <col min="8208" max="8442" width="8.85546875" style="17"/>
    <col min="8443" max="8443" width="14.7109375" style="17" customWidth="1"/>
    <col min="8444" max="8444" width="0" style="17" hidden="1" customWidth="1"/>
    <col min="8445" max="8445" width="12" style="17" customWidth="1"/>
    <col min="8446" max="8446" width="8.85546875" style="17"/>
    <col min="8447" max="8447" width="9.5703125" style="17" customWidth="1"/>
    <col min="8448" max="8448" width="8.85546875" style="17"/>
    <col min="8449" max="8450" width="9.28515625" style="17" customWidth="1"/>
    <col min="8451" max="8451" width="9.85546875" style="17" customWidth="1"/>
    <col min="8452" max="8455" width="0" style="17" hidden="1" customWidth="1"/>
    <col min="8456" max="8456" width="16.28515625" style="17" customWidth="1"/>
    <col min="8457" max="8462" width="8.85546875" style="17"/>
    <col min="8463" max="8463" width="13.28515625" style="17" customWidth="1"/>
    <col min="8464" max="8698" width="8.85546875" style="17"/>
    <col min="8699" max="8699" width="14.7109375" style="17" customWidth="1"/>
    <col min="8700" max="8700" width="0" style="17" hidden="1" customWidth="1"/>
    <col min="8701" max="8701" width="12" style="17" customWidth="1"/>
    <col min="8702" max="8702" width="8.85546875" style="17"/>
    <col min="8703" max="8703" width="9.5703125" style="17" customWidth="1"/>
    <col min="8704" max="8704" width="8.85546875" style="17"/>
    <col min="8705" max="8706" width="9.28515625" style="17" customWidth="1"/>
    <col min="8707" max="8707" width="9.85546875" style="17" customWidth="1"/>
    <col min="8708" max="8711" width="0" style="17" hidden="1" customWidth="1"/>
    <col min="8712" max="8712" width="16.28515625" style="17" customWidth="1"/>
    <col min="8713" max="8718" width="8.85546875" style="17"/>
    <col min="8719" max="8719" width="13.28515625" style="17" customWidth="1"/>
    <col min="8720" max="8954" width="8.85546875" style="17"/>
    <col min="8955" max="8955" width="14.7109375" style="17" customWidth="1"/>
    <col min="8956" max="8956" width="0" style="17" hidden="1" customWidth="1"/>
    <col min="8957" max="8957" width="12" style="17" customWidth="1"/>
    <col min="8958" max="8958" width="8.85546875" style="17"/>
    <col min="8959" max="8959" width="9.5703125" style="17" customWidth="1"/>
    <col min="8960" max="8960" width="8.85546875" style="17"/>
    <col min="8961" max="8962" width="9.28515625" style="17" customWidth="1"/>
    <col min="8963" max="8963" width="9.85546875" style="17" customWidth="1"/>
    <col min="8964" max="8967" width="0" style="17" hidden="1" customWidth="1"/>
    <col min="8968" max="8968" width="16.28515625" style="17" customWidth="1"/>
    <col min="8969" max="8974" width="8.85546875" style="17"/>
    <col min="8975" max="8975" width="13.28515625" style="17" customWidth="1"/>
    <col min="8976" max="9210" width="8.85546875" style="17"/>
    <col min="9211" max="9211" width="14.7109375" style="17" customWidth="1"/>
    <col min="9212" max="9212" width="0" style="17" hidden="1" customWidth="1"/>
    <col min="9213" max="9213" width="12" style="17" customWidth="1"/>
    <col min="9214" max="9214" width="8.85546875" style="17"/>
    <col min="9215" max="9215" width="9.5703125" style="17" customWidth="1"/>
    <col min="9216" max="9216" width="8.85546875" style="17"/>
    <col min="9217" max="9218" width="9.28515625" style="17" customWidth="1"/>
    <col min="9219" max="9219" width="9.85546875" style="17" customWidth="1"/>
    <col min="9220" max="9223" width="0" style="17" hidden="1" customWidth="1"/>
    <col min="9224" max="9224" width="16.28515625" style="17" customWidth="1"/>
    <col min="9225" max="9230" width="8.85546875" style="17"/>
    <col min="9231" max="9231" width="13.28515625" style="17" customWidth="1"/>
    <col min="9232" max="9466" width="8.85546875" style="17"/>
    <col min="9467" max="9467" width="14.7109375" style="17" customWidth="1"/>
    <col min="9468" max="9468" width="0" style="17" hidden="1" customWidth="1"/>
    <col min="9469" max="9469" width="12" style="17" customWidth="1"/>
    <col min="9470" max="9470" width="8.85546875" style="17"/>
    <col min="9471" max="9471" width="9.5703125" style="17" customWidth="1"/>
    <col min="9472" max="9472" width="8.85546875" style="17"/>
    <col min="9473" max="9474" width="9.28515625" style="17" customWidth="1"/>
    <col min="9475" max="9475" width="9.85546875" style="17" customWidth="1"/>
    <col min="9476" max="9479" width="0" style="17" hidden="1" customWidth="1"/>
    <col min="9480" max="9480" width="16.28515625" style="17" customWidth="1"/>
    <col min="9481" max="9486" width="8.85546875" style="17"/>
    <col min="9487" max="9487" width="13.28515625" style="17" customWidth="1"/>
    <col min="9488" max="9722" width="8.85546875" style="17"/>
    <col min="9723" max="9723" width="14.7109375" style="17" customWidth="1"/>
    <col min="9724" max="9724" width="0" style="17" hidden="1" customWidth="1"/>
    <col min="9725" max="9725" width="12" style="17" customWidth="1"/>
    <col min="9726" max="9726" width="8.85546875" style="17"/>
    <col min="9727" max="9727" width="9.5703125" style="17" customWidth="1"/>
    <col min="9728" max="9728" width="8.85546875" style="17"/>
    <col min="9729" max="9730" width="9.28515625" style="17" customWidth="1"/>
    <col min="9731" max="9731" width="9.85546875" style="17" customWidth="1"/>
    <col min="9732" max="9735" width="0" style="17" hidden="1" customWidth="1"/>
    <col min="9736" max="9736" width="16.28515625" style="17" customWidth="1"/>
    <col min="9737" max="9742" width="8.85546875" style="17"/>
    <col min="9743" max="9743" width="13.28515625" style="17" customWidth="1"/>
    <col min="9744" max="9978" width="8.85546875" style="17"/>
    <col min="9979" max="9979" width="14.7109375" style="17" customWidth="1"/>
    <col min="9980" max="9980" width="0" style="17" hidden="1" customWidth="1"/>
    <col min="9981" max="9981" width="12" style="17" customWidth="1"/>
    <col min="9982" max="9982" width="8.85546875" style="17"/>
    <col min="9983" max="9983" width="9.5703125" style="17" customWidth="1"/>
    <col min="9984" max="9984" width="8.85546875" style="17"/>
    <col min="9985" max="9986" width="9.28515625" style="17" customWidth="1"/>
    <col min="9987" max="9987" width="9.85546875" style="17" customWidth="1"/>
    <col min="9988" max="9991" width="0" style="17" hidden="1" customWidth="1"/>
    <col min="9992" max="9992" width="16.28515625" style="17" customWidth="1"/>
    <col min="9993" max="9998" width="8.85546875" style="17"/>
    <col min="9999" max="9999" width="13.28515625" style="17" customWidth="1"/>
    <col min="10000" max="10234" width="8.85546875" style="17"/>
    <col min="10235" max="10235" width="14.7109375" style="17" customWidth="1"/>
    <col min="10236" max="10236" width="0" style="17" hidden="1" customWidth="1"/>
    <col min="10237" max="10237" width="12" style="17" customWidth="1"/>
    <col min="10238" max="10238" width="8.85546875" style="17"/>
    <col min="10239" max="10239" width="9.5703125" style="17" customWidth="1"/>
    <col min="10240" max="10240" width="8.85546875" style="17"/>
    <col min="10241" max="10242" width="9.28515625" style="17" customWidth="1"/>
    <col min="10243" max="10243" width="9.85546875" style="17" customWidth="1"/>
    <col min="10244" max="10247" width="0" style="17" hidden="1" customWidth="1"/>
    <col min="10248" max="10248" width="16.28515625" style="17" customWidth="1"/>
    <col min="10249" max="10254" width="8.85546875" style="17"/>
    <col min="10255" max="10255" width="13.28515625" style="17" customWidth="1"/>
    <col min="10256" max="10490" width="8.85546875" style="17"/>
    <col min="10491" max="10491" width="14.7109375" style="17" customWidth="1"/>
    <col min="10492" max="10492" width="0" style="17" hidden="1" customWidth="1"/>
    <col min="10493" max="10493" width="12" style="17" customWidth="1"/>
    <col min="10494" max="10494" width="8.85546875" style="17"/>
    <col min="10495" max="10495" width="9.5703125" style="17" customWidth="1"/>
    <col min="10496" max="10496" width="8.85546875" style="17"/>
    <col min="10497" max="10498" width="9.28515625" style="17" customWidth="1"/>
    <col min="10499" max="10499" width="9.85546875" style="17" customWidth="1"/>
    <col min="10500" max="10503" width="0" style="17" hidden="1" customWidth="1"/>
    <col min="10504" max="10504" width="16.28515625" style="17" customWidth="1"/>
    <col min="10505" max="10510" width="8.85546875" style="17"/>
    <col min="10511" max="10511" width="13.28515625" style="17" customWidth="1"/>
    <col min="10512" max="10746" width="8.85546875" style="17"/>
    <col min="10747" max="10747" width="14.7109375" style="17" customWidth="1"/>
    <col min="10748" max="10748" width="0" style="17" hidden="1" customWidth="1"/>
    <col min="10749" max="10749" width="12" style="17" customWidth="1"/>
    <col min="10750" max="10750" width="8.85546875" style="17"/>
    <col min="10751" max="10751" width="9.5703125" style="17" customWidth="1"/>
    <col min="10752" max="10752" width="8.85546875" style="17"/>
    <col min="10753" max="10754" width="9.28515625" style="17" customWidth="1"/>
    <col min="10755" max="10755" width="9.85546875" style="17" customWidth="1"/>
    <col min="10756" max="10759" width="0" style="17" hidden="1" customWidth="1"/>
    <col min="10760" max="10760" width="16.28515625" style="17" customWidth="1"/>
    <col min="10761" max="10766" width="8.85546875" style="17"/>
    <col min="10767" max="10767" width="13.28515625" style="17" customWidth="1"/>
    <col min="10768" max="11002" width="8.85546875" style="17"/>
    <col min="11003" max="11003" width="14.7109375" style="17" customWidth="1"/>
    <col min="11004" max="11004" width="0" style="17" hidden="1" customWidth="1"/>
    <col min="11005" max="11005" width="12" style="17" customWidth="1"/>
    <col min="11006" max="11006" width="8.85546875" style="17"/>
    <col min="11007" max="11007" width="9.5703125" style="17" customWidth="1"/>
    <col min="11008" max="11008" width="8.85546875" style="17"/>
    <col min="11009" max="11010" width="9.28515625" style="17" customWidth="1"/>
    <col min="11011" max="11011" width="9.85546875" style="17" customWidth="1"/>
    <col min="11012" max="11015" width="0" style="17" hidden="1" customWidth="1"/>
    <col min="11016" max="11016" width="16.28515625" style="17" customWidth="1"/>
    <col min="11017" max="11022" width="8.85546875" style="17"/>
    <col min="11023" max="11023" width="13.28515625" style="17" customWidth="1"/>
    <col min="11024" max="11258" width="8.85546875" style="17"/>
    <col min="11259" max="11259" width="14.7109375" style="17" customWidth="1"/>
    <col min="11260" max="11260" width="0" style="17" hidden="1" customWidth="1"/>
    <col min="11261" max="11261" width="12" style="17" customWidth="1"/>
    <col min="11262" max="11262" width="8.85546875" style="17"/>
    <col min="11263" max="11263" width="9.5703125" style="17" customWidth="1"/>
    <col min="11264" max="11264" width="8.85546875" style="17"/>
    <col min="11265" max="11266" width="9.28515625" style="17" customWidth="1"/>
    <col min="11267" max="11267" width="9.85546875" style="17" customWidth="1"/>
    <col min="11268" max="11271" width="0" style="17" hidden="1" customWidth="1"/>
    <col min="11272" max="11272" width="16.28515625" style="17" customWidth="1"/>
    <col min="11273" max="11278" width="8.85546875" style="17"/>
    <col min="11279" max="11279" width="13.28515625" style="17" customWidth="1"/>
    <col min="11280" max="11514" width="8.85546875" style="17"/>
    <col min="11515" max="11515" width="14.7109375" style="17" customWidth="1"/>
    <col min="11516" max="11516" width="0" style="17" hidden="1" customWidth="1"/>
    <col min="11517" max="11517" width="12" style="17" customWidth="1"/>
    <col min="11518" max="11518" width="8.85546875" style="17"/>
    <col min="11519" max="11519" width="9.5703125" style="17" customWidth="1"/>
    <col min="11520" max="11520" width="8.85546875" style="17"/>
    <col min="11521" max="11522" width="9.28515625" style="17" customWidth="1"/>
    <col min="11523" max="11523" width="9.85546875" style="17" customWidth="1"/>
    <col min="11524" max="11527" width="0" style="17" hidden="1" customWidth="1"/>
    <col min="11528" max="11528" width="16.28515625" style="17" customWidth="1"/>
    <col min="11529" max="11534" width="8.85546875" style="17"/>
    <col min="11535" max="11535" width="13.28515625" style="17" customWidth="1"/>
    <col min="11536" max="11770" width="8.85546875" style="17"/>
    <col min="11771" max="11771" width="14.7109375" style="17" customWidth="1"/>
    <col min="11772" max="11772" width="0" style="17" hidden="1" customWidth="1"/>
    <col min="11773" max="11773" width="12" style="17" customWidth="1"/>
    <col min="11774" max="11774" width="8.85546875" style="17"/>
    <col min="11775" max="11775" width="9.5703125" style="17" customWidth="1"/>
    <col min="11776" max="11776" width="8.85546875" style="17"/>
    <col min="11777" max="11778" width="9.28515625" style="17" customWidth="1"/>
    <col min="11779" max="11779" width="9.85546875" style="17" customWidth="1"/>
    <col min="11780" max="11783" width="0" style="17" hidden="1" customWidth="1"/>
    <col min="11784" max="11784" width="16.28515625" style="17" customWidth="1"/>
    <col min="11785" max="11790" width="8.85546875" style="17"/>
    <col min="11791" max="11791" width="13.28515625" style="17" customWidth="1"/>
    <col min="11792" max="12026" width="8.85546875" style="17"/>
    <col min="12027" max="12027" width="14.7109375" style="17" customWidth="1"/>
    <col min="12028" max="12028" width="0" style="17" hidden="1" customWidth="1"/>
    <col min="12029" max="12029" width="12" style="17" customWidth="1"/>
    <col min="12030" max="12030" width="8.85546875" style="17"/>
    <col min="12031" max="12031" width="9.5703125" style="17" customWidth="1"/>
    <col min="12032" max="12032" width="8.85546875" style="17"/>
    <col min="12033" max="12034" width="9.28515625" style="17" customWidth="1"/>
    <col min="12035" max="12035" width="9.85546875" style="17" customWidth="1"/>
    <col min="12036" max="12039" width="0" style="17" hidden="1" customWidth="1"/>
    <col min="12040" max="12040" width="16.28515625" style="17" customWidth="1"/>
    <col min="12041" max="12046" width="8.85546875" style="17"/>
    <col min="12047" max="12047" width="13.28515625" style="17" customWidth="1"/>
    <col min="12048" max="12282" width="8.85546875" style="17"/>
    <col min="12283" max="12283" width="14.7109375" style="17" customWidth="1"/>
    <col min="12284" max="12284" width="0" style="17" hidden="1" customWidth="1"/>
    <col min="12285" max="12285" width="12" style="17" customWidth="1"/>
    <col min="12286" max="12286" width="8.85546875" style="17"/>
    <col min="12287" max="12287" width="9.5703125" style="17" customWidth="1"/>
    <col min="12288" max="12288" width="8.85546875" style="17"/>
    <col min="12289" max="12290" width="9.28515625" style="17" customWidth="1"/>
    <col min="12291" max="12291" width="9.85546875" style="17" customWidth="1"/>
    <col min="12292" max="12295" width="0" style="17" hidden="1" customWidth="1"/>
    <col min="12296" max="12296" width="16.28515625" style="17" customWidth="1"/>
    <col min="12297" max="12302" width="8.85546875" style="17"/>
    <col min="12303" max="12303" width="13.28515625" style="17" customWidth="1"/>
    <col min="12304" max="12538" width="8.85546875" style="17"/>
    <col min="12539" max="12539" width="14.7109375" style="17" customWidth="1"/>
    <col min="12540" max="12540" width="0" style="17" hidden="1" customWidth="1"/>
    <col min="12541" max="12541" width="12" style="17" customWidth="1"/>
    <col min="12542" max="12542" width="8.85546875" style="17"/>
    <col min="12543" max="12543" width="9.5703125" style="17" customWidth="1"/>
    <col min="12544" max="12544" width="8.85546875" style="17"/>
    <col min="12545" max="12546" width="9.28515625" style="17" customWidth="1"/>
    <col min="12547" max="12547" width="9.85546875" style="17" customWidth="1"/>
    <col min="12548" max="12551" width="0" style="17" hidden="1" customWidth="1"/>
    <col min="12552" max="12552" width="16.28515625" style="17" customWidth="1"/>
    <col min="12553" max="12558" width="8.85546875" style="17"/>
    <col min="12559" max="12559" width="13.28515625" style="17" customWidth="1"/>
    <col min="12560" max="12794" width="8.85546875" style="17"/>
    <col min="12795" max="12795" width="14.7109375" style="17" customWidth="1"/>
    <col min="12796" max="12796" width="0" style="17" hidden="1" customWidth="1"/>
    <col min="12797" max="12797" width="12" style="17" customWidth="1"/>
    <col min="12798" max="12798" width="8.85546875" style="17"/>
    <col min="12799" max="12799" width="9.5703125" style="17" customWidth="1"/>
    <col min="12800" max="12800" width="8.85546875" style="17"/>
    <col min="12801" max="12802" width="9.28515625" style="17" customWidth="1"/>
    <col min="12803" max="12803" width="9.85546875" style="17" customWidth="1"/>
    <col min="12804" max="12807" width="0" style="17" hidden="1" customWidth="1"/>
    <col min="12808" max="12808" width="16.28515625" style="17" customWidth="1"/>
    <col min="12809" max="12814" width="8.85546875" style="17"/>
    <col min="12815" max="12815" width="13.28515625" style="17" customWidth="1"/>
    <col min="12816" max="13050" width="8.85546875" style="17"/>
    <col min="13051" max="13051" width="14.7109375" style="17" customWidth="1"/>
    <col min="13052" max="13052" width="0" style="17" hidden="1" customWidth="1"/>
    <col min="13053" max="13053" width="12" style="17" customWidth="1"/>
    <col min="13054" max="13054" width="8.85546875" style="17"/>
    <col min="13055" max="13055" width="9.5703125" style="17" customWidth="1"/>
    <col min="13056" max="13056" width="8.85546875" style="17"/>
    <col min="13057" max="13058" width="9.28515625" style="17" customWidth="1"/>
    <col min="13059" max="13059" width="9.85546875" style="17" customWidth="1"/>
    <col min="13060" max="13063" width="0" style="17" hidden="1" customWidth="1"/>
    <col min="13064" max="13064" width="16.28515625" style="17" customWidth="1"/>
    <col min="13065" max="13070" width="8.85546875" style="17"/>
    <col min="13071" max="13071" width="13.28515625" style="17" customWidth="1"/>
    <col min="13072" max="13306" width="8.85546875" style="17"/>
    <col min="13307" max="13307" width="14.7109375" style="17" customWidth="1"/>
    <col min="13308" max="13308" width="0" style="17" hidden="1" customWidth="1"/>
    <col min="13309" max="13309" width="12" style="17" customWidth="1"/>
    <col min="13310" max="13310" width="8.85546875" style="17"/>
    <col min="13311" max="13311" width="9.5703125" style="17" customWidth="1"/>
    <col min="13312" max="13312" width="8.85546875" style="17"/>
    <col min="13313" max="13314" width="9.28515625" style="17" customWidth="1"/>
    <col min="13315" max="13315" width="9.85546875" style="17" customWidth="1"/>
    <col min="13316" max="13319" width="0" style="17" hidden="1" customWidth="1"/>
    <col min="13320" max="13320" width="16.28515625" style="17" customWidth="1"/>
    <col min="13321" max="13326" width="8.85546875" style="17"/>
    <col min="13327" max="13327" width="13.28515625" style="17" customWidth="1"/>
    <col min="13328" max="13562" width="8.85546875" style="17"/>
    <col min="13563" max="13563" width="14.7109375" style="17" customWidth="1"/>
    <col min="13564" max="13564" width="0" style="17" hidden="1" customWidth="1"/>
    <col min="13565" max="13565" width="12" style="17" customWidth="1"/>
    <col min="13566" max="13566" width="8.85546875" style="17"/>
    <col min="13567" max="13567" width="9.5703125" style="17" customWidth="1"/>
    <col min="13568" max="13568" width="8.85546875" style="17"/>
    <col min="13569" max="13570" width="9.28515625" style="17" customWidth="1"/>
    <col min="13571" max="13571" width="9.85546875" style="17" customWidth="1"/>
    <col min="13572" max="13575" width="0" style="17" hidden="1" customWidth="1"/>
    <col min="13576" max="13576" width="16.28515625" style="17" customWidth="1"/>
    <col min="13577" max="13582" width="8.85546875" style="17"/>
    <col min="13583" max="13583" width="13.28515625" style="17" customWidth="1"/>
    <col min="13584" max="13818" width="8.85546875" style="17"/>
    <col min="13819" max="13819" width="14.7109375" style="17" customWidth="1"/>
    <col min="13820" max="13820" width="0" style="17" hidden="1" customWidth="1"/>
    <col min="13821" max="13821" width="12" style="17" customWidth="1"/>
    <col min="13822" max="13822" width="8.85546875" style="17"/>
    <col min="13823" max="13823" width="9.5703125" style="17" customWidth="1"/>
    <col min="13824" max="13824" width="8.85546875" style="17"/>
    <col min="13825" max="13826" width="9.28515625" style="17" customWidth="1"/>
    <col min="13827" max="13827" width="9.85546875" style="17" customWidth="1"/>
    <col min="13828" max="13831" width="0" style="17" hidden="1" customWidth="1"/>
    <col min="13832" max="13832" width="16.28515625" style="17" customWidth="1"/>
    <col min="13833" max="13838" width="8.85546875" style="17"/>
    <col min="13839" max="13839" width="13.28515625" style="17" customWidth="1"/>
    <col min="13840" max="14074" width="8.85546875" style="17"/>
    <col min="14075" max="14075" width="14.7109375" style="17" customWidth="1"/>
    <col min="14076" max="14076" width="0" style="17" hidden="1" customWidth="1"/>
    <col min="14077" max="14077" width="12" style="17" customWidth="1"/>
    <col min="14078" max="14078" width="8.85546875" style="17"/>
    <col min="14079" max="14079" width="9.5703125" style="17" customWidth="1"/>
    <col min="14080" max="14080" width="8.85546875" style="17"/>
    <col min="14081" max="14082" width="9.28515625" style="17" customWidth="1"/>
    <col min="14083" max="14083" width="9.85546875" style="17" customWidth="1"/>
    <col min="14084" max="14087" width="0" style="17" hidden="1" customWidth="1"/>
    <col min="14088" max="14088" width="16.28515625" style="17" customWidth="1"/>
    <col min="14089" max="14094" width="8.85546875" style="17"/>
    <col min="14095" max="14095" width="13.28515625" style="17" customWidth="1"/>
    <col min="14096" max="14330" width="8.85546875" style="17"/>
    <col min="14331" max="14331" width="14.7109375" style="17" customWidth="1"/>
    <col min="14332" max="14332" width="0" style="17" hidden="1" customWidth="1"/>
    <col min="14333" max="14333" width="12" style="17" customWidth="1"/>
    <col min="14334" max="14334" width="8.85546875" style="17"/>
    <col min="14335" max="14335" width="9.5703125" style="17" customWidth="1"/>
    <col min="14336" max="14336" width="8.85546875" style="17"/>
    <col min="14337" max="14338" width="9.28515625" style="17" customWidth="1"/>
    <col min="14339" max="14339" width="9.85546875" style="17" customWidth="1"/>
    <col min="14340" max="14343" width="0" style="17" hidden="1" customWidth="1"/>
    <col min="14344" max="14344" width="16.28515625" style="17" customWidth="1"/>
    <col min="14345" max="14350" width="8.85546875" style="17"/>
    <col min="14351" max="14351" width="13.28515625" style="17" customWidth="1"/>
    <col min="14352" max="14586" width="8.85546875" style="17"/>
    <col min="14587" max="14587" width="14.7109375" style="17" customWidth="1"/>
    <col min="14588" max="14588" width="0" style="17" hidden="1" customWidth="1"/>
    <col min="14589" max="14589" width="12" style="17" customWidth="1"/>
    <col min="14590" max="14590" width="8.85546875" style="17"/>
    <col min="14591" max="14591" width="9.5703125" style="17" customWidth="1"/>
    <col min="14592" max="14592" width="8.85546875" style="17"/>
    <col min="14593" max="14594" width="9.28515625" style="17" customWidth="1"/>
    <col min="14595" max="14595" width="9.85546875" style="17" customWidth="1"/>
    <col min="14596" max="14599" width="0" style="17" hidden="1" customWidth="1"/>
    <col min="14600" max="14600" width="16.28515625" style="17" customWidth="1"/>
    <col min="14601" max="14606" width="8.85546875" style="17"/>
    <col min="14607" max="14607" width="13.28515625" style="17" customWidth="1"/>
    <col min="14608" max="14842" width="8.85546875" style="17"/>
    <col min="14843" max="14843" width="14.7109375" style="17" customWidth="1"/>
    <col min="14844" max="14844" width="0" style="17" hidden="1" customWidth="1"/>
    <col min="14845" max="14845" width="12" style="17" customWidth="1"/>
    <col min="14846" max="14846" width="8.85546875" style="17"/>
    <col min="14847" max="14847" width="9.5703125" style="17" customWidth="1"/>
    <col min="14848" max="14848" width="8.85546875" style="17"/>
    <col min="14849" max="14850" width="9.28515625" style="17" customWidth="1"/>
    <col min="14851" max="14851" width="9.85546875" style="17" customWidth="1"/>
    <col min="14852" max="14855" width="0" style="17" hidden="1" customWidth="1"/>
    <col min="14856" max="14856" width="16.28515625" style="17" customWidth="1"/>
    <col min="14857" max="14862" width="8.85546875" style="17"/>
    <col min="14863" max="14863" width="13.28515625" style="17" customWidth="1"/>
    <col min="14864" max="15098" width="8.85546875" style="17"/>
    <col min="15099" max="15099" width="14.7109375" style="17" customWidth="1"/>
    <col min="15100" max="15100" width="0" style="17" hidden="1" customWidth="1"/>
    <col min="15101" max="15101" width="12" style="17" customWidth="1"/>
    <col min="15102" max="15102" width="8.85546875" style="17"/>
    <col min="15103" max="15103" width="9.5703125" style="17" customWidth="1"/>
    <col min="15104" max="15104" width="8.85546875" style="17"/>
    <col min="15105" max="15106" width="9.28515625" style="17" customWidth="1"/>
    <col min="15107" max="15107" width="9.85546875" style="17" customWidth="1"/>
    <col min="15108" max="15111" width="0" style="17" hidden="1" customWidth="1"/>
    <col min="15112" max="15112" width="16.28515625" style="17" customWidth="1"/>
    <col min="15113" max="15118" width="8.85546875" style="17"/>
    <col min="15119" max="15119" width="13.28515625" style="17" customWidth="1"/>
    <col min="15120" max="15354" width="8.85546875" style="17"/>
    <col min="15355" max="15355" width="14.7109375" style="17" customWidth="1"/>
    <col min="15356" max="15356" width="0" style="17" hidden="1" customWidth="1"/>
    <col min="15357" max="15357" width="12" style="17" customWidth="1"/>
    <col min="15358" max="15358" width="8.85546875" style="17"/>
    <col min="15359" max="15359" width="9.5703125" style="17" customWidth="1"/>
    <col min="15360" max="15360" width="8.85546875" style="17"/>
    <col min="15361" max="15362" width="9.28515625" style="17" customWidth="1"/>
    <col min="15363" max="15363" width="9.85546875" style="17" customWidth="1"/>
    <col min="15364" max="15367" width="0" style="17" hidden="1" customWidth="1"/>
    <col min="15368" max="15368" width="16.28515625" style="17" customWidth="1"/>
    <col min="15369" max="15374" width="8.85546875" style="17"/>
    <col min="15375" max="15375" width="13.28515625" style="17" customWidth="1"/>
    <col min="15376" max="15610" width="8.85546875" style="17"/>
    <col min="15611" max="15611" width="14.7109375" style="17" customWidth="1"/>
    <col min="15612" max="15612" width="0" style="17" hidden="1" customWidth="1"/>
    <col min="15613" max="15613" width="12" style="17" customWidth="1"/>
    <col min="15614" max="15614" width="8.85546875" style="17"/>
    <col min="15615" max="15615" width="9.5703125" style="17" customWidth="1"/>
    <col min="15616" max="15616" width="8.85546875" style="17"/>
    <col min="15617" max="15618" width="9.28515625" style="17" customWidth="1"/>
    <col min="15619" max="15619" width="9.85546875" style="17" customWidth="1"/>
    <col min="15620" max="15623" width="0" style="17" hidden="1" customWidth="1"/>
    <col min="15624" max="15624" width="16.28515625" style="17" customWidth="1"/>
    <col min="15625" max="15630" width="8.85546875" style="17"/>
    <col min="15631" max="15631" width="13.28515625" style="17" customWidth="1"/>
    <col min="15632" max="15866" width="8.85546875" style="17"/>
    <col min="15867" max="15867" width="14.7109375" style="17" customWidth="1"/>
    <col min="15868" max="15868" width="0" style="17" hidden="1" customWidth="1"/>
    <col min="15869" max="15869" width="12" style="17" customWidth="1"/>
    <col min="15870" max="15870" width="8.85546875" style="17"/>
    <col min="15871" max="15871" width="9.5703125" style="17" customWidth="1"/>
    <col min="15872" max="15872" width="8.85546875" style="17"/>
    <col min="15873" max="15874" width="9.28515625" style="17" customWidth="1"/>
    <col min="15875" max="15875" width="9.85546875" style="17" customWidth="1"/>
    <col min="15876" max="15879" width="0" style="17" hidden="1" customWidth="1"/>
    <col min="15880" max="15880" width="16.28515625" style="17" customWidth="1"/>
    <col min="15881" max="15886" width="8.85546875" style="17"/>
    <col min="15887" max="15887" width="13.28515625" style="17" customWidth="1"/>
    <col min="15888" max="16122" width="8.85546875" style="17"/>
    <col min="16123" max="16123" width="14.7109375" style="17" customWidth="1"/>
    <col min="16124" max="16124" width="0" style="17" hidden="1" customWidth="1"/>
    <col min="16125" max="16125" width="12" style="17" customWidth="1"/>
    <col min="16126" max="16126" width="8.85546875" style="17"/>
    <col min="16127" max="16127" width="9.5703125" style="17" customWidth="1"/>
    <col min="16128" max="16128" width="8.85546875" style="17"/>
    <col min="16129" max="16130" width="9.28515625" style="17" customWidth="1"/>
    <col min="16131" max="16131" width="9.85546875" style="17" customWidth="1"/>
    <col min="16132" max="16135" width="0" style="17" hidden="1" customWidth="1"/>
    <col min="16136" max="16136" width="16.28515625" style="17" customWidth="1"/>
    <col min="16137" max="16142" width="8.85546875" style="17"/>
    <col min="16143" max="16143" width="13.28515625" style="17" customWidth="1"/>
    <col min="16144" max="16384" width="8.85546875" style="17"/>
  </cols>
  <sheetData>
    <row r="1" spans="1:19" ht="18" x14ac:dyDescent="0.25">
      <c r="A1" s="3" t="s">
        <v>227</v>
      </c>
      <c r="B1" s="120"/>
    </row>
    <row r="3" spans="1:19" x14ac:dyDescent="0.25">
      <c r="A3" s="17" t="s">
        <v>194</v>
      </c>
    </row>
    <row r="4" spans="1:19" x14ac:dyDescent="0.25">
      <c r="A4" s="17" t="s">
        <v>177</v>
      </c>
    </row>
    <row r="5" spans="1:19" x14ac:dyDescent="0.25">
      <c r="A5" s="17" t="s">
        <v>195</v>
      </c>
    </row>
    <row r="6" spans="1:19" x14ac:dyDescent="0.25">
      <c r="A6" s="17" t="s">
        <v>206</v>
      </c>
    </row>
    <row r="8" spans="1:19" ht="60" customHeight="1" x14ac:dyDescent="0.25">
      <c r="B8" s="28" t="s">
        <v>166</v>
      </c>
      <c r="C8" s="29" t="s">
        <v>180</v>
      </c>
      <c r="D8" s="29" t="s">
        <v>172</v>
      </c>
      <c r="E8" s="29" t="s">
        <v>193</v>
      </c>
      <c r="F8" s="121" t="s">
        <v>202</v>
      </c>
      <c r="G8" s="122" t="s">
        <v>173</v>
      </c>
      <c r="H8" s="123" t="s">
        <v>203</v>
      </c>
      <c r="I8" s="122" t="s">
        <v>167</v>
      </c>
      <c r="J8" s="123" t="s">
        <v>168</v>
      </c>
      <c r="K8" s="122" t="s">
        <v>169</v>
      </c>
      <c r="L8" s="124" t="s">
        <v>204</v>
      </c>
      <c r="M8" s="122" t="s">
        <v>174</v>
      </c>
      <c r="N8" s="123" t="s">
        <v>175</v>
      </c>
      <c r="O8" s="122" t="s">
        <v>170</v>
      </c>
      <c r="P8" s="125" t="s">
        <v>171</v>
      </c>
      <c r="Q8" s="126" t="s">
        <v>176</v>
      </c>
    </row>
    <row r="9" spans="1:19" ht="16.5" customHeight="1" x14ac:dyDescent="0.25">
      <c r="B9" s="166">
        <v>42370</v>
      </c>
      <c r="C9" s="65">
        <v>957</v>
      </c>
      <c r="D9" s="65">
        <v>337</v>
      </c>
      <c r="E9" s="66">
        <f>D9/C9</f>
        <v>0.35214211076280044</v>
      </c>
      <c r="F9" s="142">
        <v>25.2</v>
      </c>
      <c r="G9" s="143">
        <v>170</v>
      </c>
      <c r="H9" s="144">
        <v>1650</v>
      </c>
      <c r="I9" s="143">
        <v>1700</v>
      </c>
      <c r="J9" s="145">
        <f>H9/G9</f>
        <v>9.7058823529411757</v>
      </c>
      <c r="K9" s="146">
        <f>I9/G9</f>
        <v>10</v>
      </c>
      <c r="L9" s="146">
        <f>1750/G9</f>
        <v>10.294117647058824</v>
      </c>
      <c r="M9" s="147">
        <f>((10/J9)/10)*D9</f>
        <v>34.721212121212119</v>
      </c>
      <c r="N9" s="147">
        <f>D9-M9</f>
        <v>302.27878787878785</v>
      </c>
      <c r="O9" s="147">
        <f t="shared" ref="O9:O12" si="0">((((10/L9)*10)/100)*N9)/(1-((10/L9)*10)/100)+N9</f>
        <v>334.8024549290372</v>
      </c>
      <c r="P9" s="148">
        <f>D9-O9</f>
        <v>2.1975450709628035</v>
      </c>
      <c r="Q9" s="149">
        <f t="shared" ref="Q9:Q12" si="1">P9/O9</f>
        <v>6.5637065637065969E-3</v>
      </c>
    </row>
    <row r="10" spans="1:19" ht="16.5" customHeight="1" x14ac:dyDescent="0.25">
      <c r="B10" s="166">
        <v>42401</v>
      </c>
      <c r="C10" s="65">
        <v>988</v>
      </c>
      <c r="D10" s="65">
        <v>307</v>
      </c>
      <c r="E10" s="66">
        <f t="shared" ref="E10:E12" si="2">D10/C10</f>
        <v>0.31072874493927127</v>
      </c>
      <c r="F10" s="150">
        <v>31</v>
      </c>
      <c r="G10" s="151">
        <v>170</v>
      </c>
      <c r="H10" s="152">
        <v>1400</v>
      </c>
      <c r="I10" s="151">
        <v>1700</v>
      </c>
      <c r="J10" s="153">
        <f t="shared" ref="J10:J12" si="3">H10/G10</f>
        <v>8.235294117647058</v>
      </c>
      <c r="K10" s="154">
        <f t="shared" ref="K10:K12" si="4">I10/G10</f>
        <v>10</v>
      </c>
      <c r="L10" s="154">
        <f t="shared" ref="L10:L12" si="5">1750/G10</f>
        <v>10.294117647058824</v>
      </c>
      <c r="M10" s="155">
        <f>((10/J10)/10)*D10</f>
        <v>37.278571428571432</v>
      </c>
      <c r="N10" s="155">
        <f>D10-M10</f>
        <v>269.72142857142859</v>
      </c>
      <c r="O10" s="155">
        <f t="shared" si="0"/>
        <v>298.74208860759495</v>
      </c>
      <c r="P10" s="156">
        <f>D10-O10</f>
        <v>8.2579113924050489</v>
      </c>
      <c r="Q10" s="157">
        <f t="shared" si="1"/>
        <v>2.7642276422764178E-2</v>
      </c>
    </row>
    <row r="11" spans="1:19" ht="16.5" customHeight="1" x14ac:dyDescent="0.25">
      <c r="B11" s="167">
        <v>42430</v>
      </c>
      <c r="C11" s="65">
        <v>998</v>
      </c>
      <c r="D11" s="65">
        <v>300</v>
      </c>
      <c r="E11" s="66">
        <f t="shared" si="2"/>
        <v>0.30060120240480964</v>
      </c>
      <c r="F11" s="142">
        <v>28.7</v>
      </c>
      <c r="G11" s="143">
        <v>170</v>
      </c>
      <c r="H11" s="144">
        <v>1200</v>
      </c>
      <c r="I11" s="143">
        <v>1700</v>
      </c>
      <c r="J11" s="145">
        <f t="shared" si="3"/>
        <v>7.0588235294117645</v>
      </c>
      <c r="K11" s="146">
        <f t="shared" si="4"/>
        <v>10</v>
      </c>
      <c r="L11" s="146">
        <f t="shared" si="5"/>
        <v>10.294117647058824</v>
      </c>
      <c r="M11" s="147">
        <f>((10/J11)/10)*D11</f>
        <v>42.5</v>
      </c>
      <c r="N11" s="147">
        <f>D11-M11</f>
        <v>257.5</v>
      </c>
      <c r="O11" s="147">
        <f t="shared" si="0"/>
        <v>285.20569620253167</v>
      </c>
      <c r="P11" s="148">
        <f>D11-O11</f>
        <v>14.794303797468331</v>
      </c>
      <c r="Q11" s="149">
        <f t="shared" si="1"/>
        <v>5.1872399445214892E-2</v>
      </c>
    </row>
    <row r="12" spans="1:19" ht="16.5" customHeight="1" x14ac:dyDescent="0.25">
      <c r="B12" s="166">
        <v>42461</v>
      </c>
      <c r="C12" s="65">
        <v>865</v>
      </c>
      <c r="D12" s="65">
        <v>195</v>
      </c>
      <c r="E12" s="66">
        <f t="shared" si="2"/>
        <v>0.22543352601156069</v>
      </c>
      <c r="F12" s="142">
        <v>26.7</v>
      </c>
      <c r="G12" s="143">
        <v>170</v>
      </c>
      <c r="H12" s="144">
        <v>1100</v>
      </c>
      <c r="I12" s="143">
        <v>1700</v>
      </c>
      <c r="J12" s="145">
        <f t="shared" si="3"/>
        <v>6.4705882352941178</v>
      </c>
      <c r="K12" s="146">
        <f t="shared" si="4"/>
        <v>10</v>
      </c>
      <c r="L12" s="146">
        <f t="shared" si="5"/>
        <v>10.294117647058824</v>
      </c>
      <c r="M12" s="147">
        <f>((10/J12)/10)*D12</f>
        <v>30.136363636363637</v>
      </c>
      <c r="N12" s="147">
        <f>D12-M12</f>
        <v>164.86363636363637</v>
      </c>
      <c r="O12" s="147">
        <f t="shared" si="0"/>
        <v>182.60212888377447</v>
      </c>
      <c r="P12" s="148">
        <f>D12-O12</f>
        <v>12.397871116225531</v>
      </c>
      <c r="Q12" s="149">
        <f t="shared" si="1"/>
        <v>6.7895545314900066E-2</v>
      </c>
    </row>
    <row r="13" spans="1:19" ht="16.5" customHeight="1" x14ac:dyDescent="0.25">
      <c r="B13" s="166">
        <v>42491</v>
      </c>
      <c r="C13" s="31"/>
      <c r="D13" s="31"/>
      <c r="E13" s="32"/>
      <c r="F13" s="158"/>
      <c r="G13" s="159"/>
      <c r="H13" s="160"/>
      <c r="I13" s="159"/>
      <c r="J13" s="161"/>
      <c r="K13" s="101"/>
      <c r="L13" s="101"/>
      <c r="M13" s="162"/>
      <c r="N13" s="162"/>
      <c r="O13" s="162"/>
      <c r="P13" s="163"/>
      <c r="Q13" s="164"/>
    </row>
    <row r="14" spans="1:19" ht="16.5" customHeight="1" x14ac:dyDescent="0.25">
      <c r="B14" s="166">
        <v>42522</v>
      </c>
      <c r="C14" s="31"/>
      <c r="D14" s="31"/>
      <c r="E14" s="32"/>
      <c r="F14" s="158"/>
      <c r="G14" s="159"/>
      <c r="H14" s="160"/>
      <c r="I14" s="159"/>
      <c r="J14" s="161"/>
      <c r="K14" s="101"/>
      <c r="L14" s="101"/>
      <c r="M14" s="162"/>
      <c r="N14" s="162"/>
      <c r="O14" s="162"/>
      <c r="P14" s="163"/>
      <c r="Q14" s="164"/>
    </row>
    <row r="15" spans="1:19" ht="16.5" customHeight="1" x14ac:dyDescent="0.25">
      <c r="B15" s="166">
        <v>42552</v>
      </c>
      <c r="C15" s="31"/>
      <c r="D15" s="31"/>
      <c r="E15" s="32"/>
      <c r="F15" s="165"/>
      <c r="G15" s="136"/>
      <c r="H15" s="137"/>
      <c r="I15" s="136"/>
      <c r="J15" s="138"/>
      <c r="K15" s="135"/>
      <c r="L15" s="135"/>
      <c r="M15" s="139"/>
      <c r="N15" s="139"/>
      <c r="O15" s="139"/>
      <c r="P15" s="140"/>
      <c r="Q15" s="141"/>
      <c r="S15" s="33"/>
    </row>
    <row r="16" spans="1:19" ht="16.5" customHeight="1" x14ac:dyDescent="0.25">
      <c r="B16" s="166">
        <v>42583</v>
      </c>
      <c r="C16" s="31"/>
      <c r="D16" s="31"/>
      <c r="E16" s="32"/>
      <c r="F16" s="101"/>
      <c r="G16" s="159"/>
      <c r="H16" s="160"/>
      <c r="I16" s="159"/>
      <c r="J16" s="161"/>
      <c r="K16" s="101"/>
      <c r="L16" s="101"/>
      <c r="M16" s="162"/>
      <c r="N16" s="162"/>
      <c r="O16" s="162"/>
      <c r="P16" s="163"/>
      <c r="Q16" s="164"/>
      <c r="S16" s="34"/>
    </row>
    <row r="17" spans="1:22" ht="16.5" customHeight="1" x14ac:dyDescent="0.25">
      <c r="B17" s="166">
        <v>42614</v>
      </c>
      <c r="C17" s="31"/>
      <c r="D17" s="31"/>
      <c r="E17" s="32"/>
      <c r="F17" s="101"/>
      <c r="G17" s="159"/>
      <c r="H17" s="160"/>
      <c r="I17" s="159"/>
      <c r="J17" s="161"/>
      <c r="K17" s="101"/>
      <c r="L17" s="101"/>
      <c r="M17" s="162"/>
      <c r="N17" s="162"/>
      <c r="O17" s="162"/>
      <c r="P17" s="163"/>
      <c r="Q17" s="164"/>
      <c r="S17" s="34"/>
    </row>
    <row r="18" spans="1:22" ht="16.5" customHeight="1" x14ac:dyDescent="0.25">
      <c r="B18" s="166">
        <v>42644</v>
      </c>
      <c r="C18" s="31"/>
      <c r="D18" s="31"/>
      <c r="E18" s="32"/>
      <c r="F18" s="135"/>
      <c r="G18" s="136"/>
      <c r="H18" s="137"/>
      <c r="I18" s="136"/>
      <c r="J18" s="138"/>
      <c r="K18" s="135"/>
      <c r="L18" s="135"/>
      <c r="M18" s="139"/>
      <c r="N18" s="139"/>
      <c r="O18" s="139"/>
      <c r="P18" s="140"/>
      <c r="Q18" s="141"/>
      <c r="S18" s="34"/>
    </row>
    <row r="19" spans="1:22" ht="16.5" customHeight="1" x14ac:dyDescent="0.25">
      <c r="B19" s="166">
        <v>42675</v>
      </c>
      <c r="C19" s="31"/>
      <c r="D19" s="31"/>
      <c r="E19" s="32"/>
      <c r="F19" s="135"/>
      <c r="G19" s="136"/>
      <c r="H19" s="137"/>
      <c r="I19" s="136"/>
      <c r="J19" s="138"/>
      <c r="K19" s="135"/>
      <c r="L19" s="135"/>
      <c r="M19" s="139"/>
      <c r="N19" s="139"/>
      <c r="O19" s="139"/>
      <c r="P19" s="140"/>
      <c r="Q19" s="141"/>
      <c r="S19" s="34"/>
    </row>
    <row r="20" spans="1:22" ht="16.5" customHeight="1" thickBot="1" x14ac:dyDescent="0.3">
      <c r="B20" s="30">
        <v>42705</v>
      </c>
      <c r="C20" s="31"/>
      <c r="D20" s="31"/>
      <c r="E20" s="32"/>
      <c r="F20" s="127"/>
      <c r="G20" s="128"/>
      <c r="H20" s="129"/>
      <c r="I20" s="128"/>
      <c r="J20" s="130"/>
      <c r="K20" s="127"/>
      <c r="L20" s="131"/>
      <c r="M20" s="132"/>
      <c r="N20" s="132"/>
      <c r="O20" s="132"/>
      <c r="P20" s="133"/>
      <c r="Q20" s="134"/>
      <c r="T20" s="22"/>
    </row>
    <row r="21" spans="1:22" s="22" customFormat="1" ht="22.5" customHeight="1" thickTop="1" x14ac:dyDescent="0.25">
      <c r="B21" s="35" t="s">
        <v>205</v>
      </c>
      <c r="C21" s="36">
        <f>SUM(C9:C20)</f>
        <v>3808</v>
      </c>
      <c r="D21" s="36">
        <f>SUM(D9:D20)</f>
        <v>1139</v>
      </c>
      <c r="E21" s="37">
        <f t="shared" ref="E21:L21" si="6">AVERAGE(E9:E20)</f>
        <v>0.29722639602961054</v>
      </c>
      <c r="F21" s="38">
        <f t="shared" si="6"/>
        <v>27.900000000000002</v>
      </c>
      <c r="G21" s="38">
        <f t="shared" si="6"/>
        <v>170</v>
      </c>
      <c r="H21" s="39">
        <f t="shared" si="6"/>
        <v>1337.5</v>
      </c>
      <c r="I21" s="39">
        <f t="shared" si="6"/>
        <v>1700</v>
      </c>
      <c r="J21" s="38">
        <f t="shared" si="6"/>
        <v>7.867647058823529</v>
      </c>
      <c r="K21" s="38">
        <f t="shared" si="6"/>
        <v>10</v>
      </c>
      <c r="L21" s="38">
        <f t="shared" si="6"/>
        <v>10.294117647058824</v>
      </c>
      <c r="M21" s="40">
        <f>SUM(M9:M20)</f>
        <v>144.63614718614718</v>
      </c>
      <c r="N21" s="40">
        <f>SUM(N9:N20)</f>
        <v>994.36385281385276</v>
      </c>
      <c r="O21" s="40">
        <f>SUM(O9:O20)</f>
        <v>1101.3523686229382</v>
      </c>
      <c r="P21" s="36">
        <f>SUM(P9:P20)</f>
        <v>37.647631377061714</v>
      </c>
      <c r="Q21" s="41">
        <f>P21/O21</f>
        <v>3.4183093848641689E-2</v>
      </c>
      <c r="T21" s="17"/>
      <c r="U21" s="17"/>
      <c r="V21" s="17"/>
    </row>
    <row r="22" spans="1:22" x14ac:dyDescent="0.25">
      <c r="S22" s="42"/>
    </row>
    <row r="23" spans="1:22" x14ac:dyDescent="0.25">
      <c r="B23" s="17" t="s">
        <v>179</v>
      </c>
    </row>
    <row r="24" spans="1:22" x14ac:dyDescent="0.25">
      <c r="B24" s="17" t="s">
        <v>181</v>
      </c>
      <c r="C24" s="17" t="s">
        <v>182</v>
      </c>
    </row>
    <row r="25" spans="1:22" x14ac:dyDescent="0.25">
      <c r="B25" s="17" t="s">
        <v>185</v>
      </c>
      <c r="C25" s="17" t="s">
        <v>183</v>
      </c>
    </row>
    <row r="26" spans="1:22" x14ac:dyDescent="0.25">
      <c r="B26" s="17" t="s">
        <v>186</v>
      </c>
      <c r="C26" s="17" t="s">
        <v>184</v>
      </c>
    </row>
    <row r="27" spans="1:22" x14ac:dyDescent="0.25">
      <c r="B27" s="17" t="s">
        <v>187</v>
      </c>
      <c r="C27" s="17" t="s">
        <v>188</v>
      </c>
    </row>
    <row r="28" spans="1:22" x14ac:dyDescent="0.25">
      <c r="B28" s="17" t="s">
        <v>189</v>
      </c>
      <c r="C28" s="17" t="s">
        <v>190</v>
      </c>
    </row>
    <row r="29" spans="1:22" x14ac:dyDescent="0.25">
      <c r="B29" s="17" t="s">
        <v>191</v>
      </c>
      <c r="C29" s="17" t="s">
        <v>192</v>
      </c>
    </row>
    <row r="31" spans="1:22" x14ac:dyDescent="0.25">
      <c r="A31" s="17" t="s">
        <v>178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showGridLines="0" zoomScale="70" zoomScaleNormal="70" workbookViewId="0">
      <selection activeCell="D33" sqref="A10:D33"/>
    </sheetView>
  </sheetViews>
  <sheetFormatPr defaultColWidth="8.85546875" defaultRowHeight="15.75" x14ac:dyDescent="0.25"/>
  <cols>
    <col min="1" max="1" width="28.5703125" style="17" customWidth="1"/>
    <col min="2" max="2" width="17.7109375" style="17" customWidth="1"/>
    <col min="3" max="3" width="70.85546875" style="17" customWidth="1"/>
    <col min="4" max="4" width="65" style="17" customWidth="1"/>
    <col min="5" max="16384" width="8.85546875" style="17"/>
  </cols>
  <sheetData>
    <row r="1" spans="1:4" ht="18" x14ac:dyDescent="0.25">
      <c r="A1" s="3" t="s">
        <v>228</v>
      </c>
    </row>
    <row r="3" spans="1:4" x14ac:dyDescent="0.25">
      <c r="A3" s="17" t="s">
        <v>141</v>
      </c>
    </row>
    <row r="4" spans="1:4" x14ac:dyDescent="0.25">
      <c r="A4" s="17" t="s">
        <v>142</v>
      </c>
    </row>
    <row r="5" spans="1:4" x14ac:dyDescent="0.25">
      <c r="A5" s="17" t="s">
        <v>102</v>
      </c>
    </row>
    <row r="6" spans="1:4" x14ac:dyDescent="0.25">
      <c r="A6" s="17" t="s">
        <v>143</v>
      </c>
    </row>
    <row r="7" spans="1:4" x14ac:dyDescent="0.25">
      <c r="A7" s="17" t="s">
        <v>144</v>
      </c>
    </row>
    <row r="8" spans="1:4" x14ac:dyDescent="0.25">
      <c r="A8" s="17" t="s">
        <v>145</v>
      </c>
    </row>
    <row r="9" spans="1:4" ht="16.5" thickBot="1" x14ac:dyDescent="0.3"/>
    <row r="10" spans="1:4" x14ac:dyDescent="0.25">
      <c r="A10" s="43" t="s">
        <v>50</v>
      </c>
      <c r="B10" s="44"/>
    </row>
    <row r="11" spans="1:4" x14ac:dyDescent="0.25">
      <c r="A11" s="45" t="s">
        <v>151</v>
      </c>
      <c r="B11" s="46"/>
    </row>
    <row r="12" spans="1:4" x14ac:dyDescent="0.25">
      <c r="A12" s="45" t="s">
        <v>51</v>
      </c>
      <c r="B12" s="46"/>
    </row>
    <row r="13" spans="1:4" x14ac:dyDescent="0.25">
      <c r="A13" s="45" t="s">
        <v>152</v>
      </c>
      <c r="B13" s="46"/>
    </row>
    <row r="14" spans="1:4" ht="16.5" thickBot="1" x14ac:dyDescent="0.3">
      <c r="A14" s="47" t="s">
        <v>153</v>
      </c>
      <c r="B14" s="48"/>
    </row>
    <row r="15" spans="1:4" ht="16.5" thickBot="1" x14ac:dyDescent="0.3"/>
    <row r="16" spans="1:4" s="53" customFormat="1" ht="20.100000000000001" customHeight="1" thickBot="1" x14ac:dyDescent="0.3">
      <c r="A16" s="49" t="s">
        <v>103</v>
      </c>
      <c r="B16" s="50" t="s">
        <v>104</v>
      </c>
      <c r="C16" s="51" t="s">
        <v>107</v>
      </c>
      <c r="D16" s="52" t="s">
        <v>105</v>
      </c>
    </row>
    <row r="17" spans="1:4" ht="30" customHeight="1" x14ac:dyDescent="0.25">
      <c r="A17" s="187" t="s">
        <v>108</v>
      </c>
      <c r="B17" s="54" t="s">
        <v>106</v>
      </c>
      <c r="C17" s="55" t="s">
        <v>232</v>
      </c>
      <c r="D17" s="44"/>
    </row>
    <row r="18" spans="1:4" ht="30" customHeight="1" x14ac:dyDescent="0.25">
      <c r="A18" s="188"/>
      <c r="B18" s="56" t="s">
        <v>109</v>
      </c>
      <c r="C18" s="24" t="s">
        <v>124</v>
      </c>
      <c r="D18" s="46"/>
    </row>
    <row r="19" spans="1:4" ht="30" customHeight="1" x14ac:dyDescent="0.25">
      <c r="A19" s="188"/>
      <c r="B19" s="56" t="s">
        <v>110</v>
      </c>
      <c r="C19" s="24" t="s">
        <v>125</v>
      </c>
      <c r="D19" s="46"/>
    </row>
    <row r="20" spans="1:4" ht="30" customHeight="1" x14ac:dyDescent="0.25">
      <c r="A20" s="188"/>
      <c r="B20" s="56" t="s">
        <v>111</v>
      </c>
      <c r="C20" s="24" t="s">
        <v>126</v>
      </c>
      <c r="D20" s="46"/>
    </row>
    <row r="21" spans="1:4" ht="30" customHeight="1" x14ac:dyDescent="0.25">
      <c r="A21" s="188"/>
      <c r="B21" s="56" t="s">
        <v>112</v>
      </c>
      <c r="C21" s="24" t="s">
        <v>127</v>
      </c>
      <c r="D21" s="46"/>
    </row>
    <row r="22" spans="1:4" ht="30" customHeight="1" x14ac:dyDescent="0.25">
      <c r="A22" s="188"/>
      <c r="B22" s="56" t="s">
        <v>113</v>
      </c>
      <c r="C22" s="24" t="s">
        <v>128</v>
      </c>
      <c r="D22" s="46"/>
    </row>
    <row r="23" spans="1:4" ht="30" customHeight="1" thickBot="1" x14ac:dyDescent="0.3">
      <c r="A23" s="189"/>
      <c r="B23" s="57" t="s">
        <v>135</v>
      </c>
      <c r="C23" s="58" t="s">
        <v>136</v>
      </c>
      <c r="D23" s="48"/>
    </row>
    <row r="24" spans="1:4" ht="30" customHeight="1" x14ac:dyDescent="0.25">
      <c r="A24" s="187" t="s">
        <v>118</v>
      </c>
      <c r="B24" s="54" t="s">
        <v>114</v>
      </c>
      <c r="C24" s="55" t="s">
        <v>129</v>
      </c>
      <c r="D24" s="44"/>
    </row>
    <row r="25" spans="1:4" ht="30" customHeight="1" x14ac:dyDescent="0.25">
      <c r="A25" s="188"/>
      <c r="B25" s="56" t="s">
        <v>116</v>
      </c>
      <c r="C25" s="24" t="s">
        <v>130</v>
      </c>
      <c r="D25" s="46"/>
    </row>
    <row r="26" spans="1:4" ht="30" customHeight="1" x14ac:dyDescent="0.25">
      <c r="A26" s="188"/>
      <c r="B26" s="56" t="s">
        <v>115</v>
      </c>
      <c r="C26" s="24" t="s">
        <v>131</v>
      </c>
      <c r="D26" s="46"/>
    </row>
    <row r="27" spans="1:4" ht="30" customHeight="1" thickBot="1" x14ac:dyDescent="0.3">
      <c r="A27" s="188"/>
      <c r="B27" s="59" t="s">
        <v>117</v>
      </c>
      <c r="C27" s="60" t="s">
        <v>132</v>
      </c>
      <c r="D27" s="61"/>
    </row>
    <row r="28" spans="1:4" ht="30" customHeight="1" x14ac:dyDescent="0.25">
      <c r="A28" s="187" t="s">
        <v>121</v>
      </c>
      <c r="B28" s="54" t="s">
        <v>119</v>
      </c>
      <c r="C28" s="55" t="s">
        <v>133</v>
      </c>
      <c r="D28" s="44"/>
    </row>
    <row r="29" spans="1:4" ht="30" customHeight="1" thickBot="1" x14ac:dyDescent="0.3">
      <c r="A29" s="189"/>
      <c r="B29" s="57" t="s">
        <v>120</v>
      </c>
      <c r="C29" s="58" t="s">
        <v>134</v>
      </c>
      <c r="D29" s="48"/>
    </row>
    <row r="30" spans="1:4" ht="30" customHeight="1" x14ac:dyDescent="0.25">
      <c r="A30" s="190" t="s">
        <v>123</v>
      </c>
      <c r="B30" s="62" t="s">
        <v>137</v>
      </c>
      <c r="C30" s="63" t="s">
        <v>122</v>
      </c>
      <c r="D30" s="64"/>
    </row>
    <row r="31" spans="1:4" ht="30" customHeight="1" x14ac:dyDescent="0.25">
      <c r="A31" s="188"/>
      <c r="B31" s="56"/>
      <c r="C31" s="24" t="s">
        <v>138</v>
      </c>
      <c r="D31" s="46"/>
    </row>
    <row r="32" spans="1:4" ht="30" customHeight="1" x14ac:dyDescent="0.25">
      <c r="A32" s="188"/>
      <c r="B32" s="56" t="s">
        <v>146</v>
      </c>
      <c r="C32" s="24" t="s">
        <v>139</v>
      </c>
      <c r="D32" s="46"/>
    </row>
    <row r="33" spans="1:4" ht="30" customHeight="1" thickBot="1" x14ac:dyDescent="0.3">
      <c r="A33" s="189"/>
      <c r="B33" s="57"/>
      <c r="C33" s="58" t="s">
        <v>140</v>
      </c>
      <c r="D33" s="48"/>
    </row>
  </sheetData>
  <mergeCells count="4">
    <mergeCell ref="A17:A23"/>
    <mergeCell ref="A24:A27"/>
    <mergeCell ref="A28:A29"/>
    <mergeCell ref="A30:A3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"/>
  <sheetViews>
    <sheetView showGridLines="0" topLeftCell="A40" zoomScale="70" zoomScaleNormal="70" workbookViewId="0">
      <selection activeCell="I52" sqref="I52"/>
    </sheetView>
  </sheetViews>
  <sheetFormatPr defaultColWidth="8.85546875" defaultRowHeight="15.75" x14ac:dyDescent="0.25"/>
  <cols>
    <col min="1" max="1" width="40.5703125" style="17" customWidth="1"/>
    <col min="2" max="2" width="30.140625" style="17" customWidth="1"/>
    <col min="3" max="3" width="28.140625" style="17" customWidth="1"/>
    <col min="4" max="4" width="29.85546875" style="17" customWidth="1"/>
    <col min="5" max="16" width="8.85546875" style="17"/>
    <col min="17" max="17" width="8.85546875" style="17" customWidth="1"/>
    <col min="18" max="16384" width="8.85546875" style="17"/>
  </cols>
  <sheetData>
    <row r="1" spans="1:29" ht="18" x14ac:dyDescent="0.25">
      <c r="A1" s="3" t="s">
        <v>229</v>
      </c>
    </row>
    <row r="3" spans="1:29" x14ac:dyDescent="0.25">
      <c r="A3" s="18" t="s">
        <v>165</v>
      </c>
    </row>
    <row r="4" spans="1:29" x14ac:dyDescent="0.25">
      <c r="A4" s="18" t="s">
        <v>216</v>
      </c>
    </row>
    <row r="5" spans="1:29" x14ac:dyDescent="0.25">
      <c r="A5" s="18" t="s">
        <v>215</v>
      </c>
    </row>
    <row r="7" spans="1:29" x14ac:dyDescent="0.25">
      <c r="A7" s="17" t="s">
        <v>49</v>
      </c>
    </row>
    <row r="8" spans="1:29" x14ac:dyDescent="0.25"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ht="17.649999999999999" customHeight="1" x14ac:dyDescent="0.25">
      <c r="A9" s="181" t="s">
        <v>25</v>
      </c>
      <c r="B9" s="193" t="s">
        <v>26</v>
      </c>
      <c r="C9" s="194"/>
      <c r="D9" s="195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</row>
    <row r="10" spans="1:29" ht="19.5" customHeight="1" x14ac:dyDescent="0.25">
      <c r="A10" s="181"/>
      <c r="B10" s="196"/>
      <c r="C10" s="197"/>
      <c r="D10" s="198"/>
      <c r="W10" s="110"/>
    </row>
    <row r="11" spans="1:29" ht="18" customHeight="1" x14ac:dyDescent="0.25">
      <c r="A11" s="24" t="s">
        <v>41</v>
      </c>
      <c r="B11" s="185" t="s">
        <v>221</v>
      </c>
      <c r="C11" s="191"/>
      <c r="D11" s="192"/>
      <c r="T11" s="110"/>
      <c r="W11" s="110"/>
    </row>
    <row r="12" spans="1:29" ht="18" customHeight="1" x14ac:dyDescent="0.25">
      <c r="A12" s="24" t="s">
        <v>46</v>
      </c>
      <c r="B12" s="185" t="s">
        <v>47</v>
      </c>
      <c r="C12" s="191"/>
      <c r="D12" s="192" t="s">
        <v>214</v>
      </c>
      <c r="T12" s="110"/>
      <c r="W12" s="110"/>
    </row>
    <row r="13" spans="1:29" ht="18" customHeight="1" x14ac:dyDescent="0.25">
      <c r="A13" s="24"/>
      <c r="B13" s="68"/>
      <c r="C13" s="69"/>
      <c r="D13" s="68"/>
      <c r="F13" s="106"/>
      <c r="G13" s="106"/>
      <c r="H13" s="106"/>
      <c r="I13" s="106"/>
      <c r="J13" s="106"/>
      <c r="K13" s="106"/>
      <c r="L13" s="106"/>
      <c r="M13" s="106"/>
      <c r="N13" s="106"/>
      <c r="T13" s="110"/>
      <c r="W13" s="110"/>
    </row>
    <row r="14" spans="1:29" ht="18" customHeight="1" x14ac:dyDescent="0.25">
      <c r="A14" s="111"/>
      <c r="B14" s="73" t="s">
        <v>218</v>
      </c>
      <c r="C14" s="73" t="s">
        <v>217</v>
      </c>
      <c r="D14" s="73" t="s">
        <v>219</v>
      </c>
      <c r="F14" s="104"/>
      <c r="G14" s="104"/>
      <c r="H14" s="104"/>
      <c r="I14" s="104"/>
      <c r="J14" s="104"/>
      <c r="K14" s="104"/>
      <c r="L14" s="106"/>
      <c r="M14" s="106"/>
      <c r="N14" s="106"/>
      <c r="T14" s="110"/>
      <c r="W14" s="110"/>
    </row>
    <row r="15" spans="1:29" ht="18" customHeight="1" x14ac:dyDescent="0.25">
      <c r="A15" s="74" t="s">
        <v>71</v>
      </c>
      <c r="B15" s="114">
        <v>481.08649193548405</v>
      </c>
      <c r="C15" s="114">
        <v>607.40532959326788</v>
      </c>
      <c r="D15" s="115">
        <f>B15/C15</f>
        <v>0.79203534854992175</v>
      </c>
      <c r="F15" s="104"/>
      <c r="G15" s="105"/>
      <c r="H15" s="105"/>
      <c r="I15" s="105"/>
      <c r="J15" s="105"/>
      <c r="K15" s="104"/>
      <c r="L15" s="106"/>
      <c r="M15" s="106"/>
      <c r="N15" s="106"/>
      <c r="T15" s="110"/>
      <c r="W15" s="110"/>
    </row>
    <row r="16" spans="1:29" ht="18" customHeight="1" x14ac:dyDescent="0.25">
      <c r="A16" s="74" t="s">
        <v>72</v>
      </c>
      <c r="B16" s="114">
        <v>550.95373563218402</v>
      </c>
      <c r="C16" s="114">
        <v>684.30076628352492</v>
      </c>
      <c r="D16" s="115">
        <f t="shared" ref="D16:D19" si="0">B16/C16</f>
        <v>0.80513388670371366</v>
      </c>
      <c r="F16" s="104"/>
      <c r="G16" s="105"/>
      <c r="H16" s="105"/>
      <c r="I16" s="105"/>
      <c r="J16" s="105"/>
      <c r="K16" s="104"/>
      <c r="L16" s="106"/>
      <c r="M16" s="106"/>
      <c r="N16" s="106"/>
      <c r="T16" s="110"/>
      <c r="W16" s="110"/>
    </row>
    <row r="17" spans="1:23" ht="18" customHeight="1" x14ac:dyDescent="0.25">
      <c r="A17" s="74" t="s">
        <v>73</v>
      </c>
      <c r="B17" s="114">
        <v>506.45779569892494</v>
      </c>
      <c r="C17" s="114">
        <v>666.77419354838707</v>
      </c>
      <c r="D17" s="115">
        <f t="shared" si="0"/>
        <v>0.75956418319625896</v>
      </c>
      <c r="F17" s="104"/>
      <c r="G17" s="105"/>
      <c r="H17" s="105"/>
      <c r="I17" s="105"/>
      <c r="J17" s="105"/>
      <c r="K17" s="104"/>
      <c r="L17" s="106"/>
      <c r="M17" s="106"/>
      <c r="N17" s="106"/>
      <c r="T17" s="110"/>
      <c r="W17" s="110"/>
    </row>
    <row r="18" spans="1:23" ht="18" customHeight="1" x14ac:dyDescent="0.25">
      <c r="A18" s="74" t="s">
        <v>74</v>
      </c>
      <c r="B18" s="114">
        <v>340.48666442652319</v>
      </c>
      <c r="C18" s="114">
        <v>456.93548387096774</v>
      </c>
      <c r="D18" s="115">
        <f t="shared" si="0"/>
        <v>0.74515260128642558</v>
      </c>
      <c r="F18" s="104"/>
      <c r="G18" s="105"/>
      <c r="H18" s="105"/>
      <c r="I18" s="105"/>
      <c r="J18" s="105"/>
      <c r="K18" s="104"/>
      <c r="L18" s="106"/>
      <c r="M18" s="106"/>
      <c r="N18" s="106"/>
      <c r="T18" s="110"/>
      <c r="W18" s="110"/>
    </row>
    <row r="19" spans="1:23" ht="18" customHeight="1" x14ac:dyDescent="0.25">
      <c r="A19" s="74" t="s">
        <v>75</v>
      </c>
      <c r="B19" s="114">
        <v>249.86426187275993</v>
      </c>
      <c r="C19" s="114">
        <v>326.80645161290323</v>
      </c>
      <c r="D19" s="115">
        <f t="shared" si="0"/>
        <v>0.7645634308612731</v>
      </c>
      <c r="F19" s="104"/>
      <c r="G19" s="105"/>
      <c r="H19" s="105"/>
      <c r="I19" s="105"/>
      <c r="J19" s="105"/>
      <c r="K19" s="104"/>
      <c r="L19" s="106"/>
      <c r="M19" s="106"/>
      <c r="N19" s="106"/>
      <c r="T19" s="110"/>
      <c r="W19" s="110"/>
    </row>
    <row r="20" spans="1:23" ht="18" customHeight="1" x14ac:dyDescent="0.25">
      <c r="A20" s="74" t="s">
        <v>76</v>
      </c>
      <c r="B20" s="76"/>
      <c r="C20" s="76"/>
      <c r="D20" s="112"/>
      <c r="F20" s="104"/>
      <c r="G20" s="105"/>
      <c r="H20" s="105"/>
      <c r="I20" s="105"/>
      <c r="J20" s="105"/>
      <c r="K20" s="104"/>
      <c r="L20" s="106"/>
      <c r="M20" s="106"/>
      <c r="N20" s="106"/>
      <c r="T20" s="110"/>
      <c r="W20" s="110"/>
    </row>
    <row r="21" spans="1:23" ht="18" customHeight="1" x14ac:dyDescent="0.25">
      <c r="A21" s="74" t="s">
        <v>77</v>
      </c>
      <c r="B21" s="76"/>
      <c r="C21" s="76"/>
      <c r="D21" s="112"/>
      <c r="F21" s="104"/>
      <c r="G21" s="105"/>
      <c r="H21" s="105"/>
      <c r="I21" s="105"/>
      <c r="J21" s="105"/>
      <c r="K21" s="104"/>
      <c r="L21" s="106"/>
      <c r="M21" s="106"/>
      <c r="N21" s="106"/>
      <c r="T21" s="110"/>
    </row>
    <row r="22" spans="1:23" ht="18" customHeight="1" x14ac:dyDescent="0.25">
      <c r="A22" s="74" t="s">
        <v>78</v>
      </c>
      <c r="B22" s="76"/>
      <c r="C22" s="76"/>
      <c r="D22" s="112"/>
      <c r="F22" s="104"/>
      <c r="G22" s="105"/>
      <c r="H22" s="105"/>
      <c r="I22" s="105"/>
      <c r="J22" s="105"/>
      <c r="K22" s="104"/>
      <c r="L22" s="106"/>
      <c r="M22" s="106"/>
      <c r="N22" s="106"/>
    </row>
    <row r="23" spans="1:23" ht="18" customHeight="1" x14ac:dyDescent="0.25">
      <c r="A23" s="74" t="s">
        <v>79</v>
      </c>
      <c r="B23" s="76"/>
      <c r="C23" s="76"/>
      <c r="D23" s="112"/>
      <c r="F23" s="104"/>
      <c r="G23" s="105"/>
      <c r="H23" s="105"/>
      <c r="I23" s="105"/>
      <c r="J23" s="105"/>
      <c r="K23" s="104"/>
      <c r="L23" s="106"/>
      <c r="M23" s="106"/>
      <c r="N23" s="106"/>
    </row>
    <row r="24" spans="1:23" ht="18" customHeight="1" x14ac:dyDescent="0.25">
      <c r="A24" s="74" t="s">
        <v>80</v>
      </c>
      <c r="B24" s="76"/>
      <c r="C24" s="76"/>
      <c r="D24" s="112"/>
      <c r="F24" s="104"/>
      <c r="G24" s="105"/>
      <c r="H24" s="105"/>
      <c r="I24" s="105"/>
      <c r="J24" s="105"/>
      <c r="K24" s="104"/>
      <c r="L24" s="106"/>
      <c r="M24" s="106"/>
      <c r="N24" s="106"/>
    </row>
    <row r="25" spans="1:23" ht="18" customHeight="1" x14ac:dyDescent="0.25">
      <c r="A25" s="74" t="s">
        <v>81</v>
      </c>
      <c r="B25" s="76"/>
      <c r="C25" s="76"/>
      <c r="D25" s="112"/>
      <c r="F25" s="104"/>
      <c r="G25" s="105"/>
      <c r="H25" s="105"/>
      <c r="I25" s="105"/>
      <c r="J25" s="105"/>
      <c r="K25" s="104"/>
      <c r="L25" s="106"/>
      <c r="M25" s="106"/>
      <c r="N25" s="106"/>
    </row>
    <row r="26" spans="1:23" ht="18" customHeight="1" x14ac:dyDescent="0.25">
      <c r="A26" s="74" t="s">
        <v>82</v>
      </c>
      <c r="B26" s="76"/>
      <c r="C26" s="76"/>
      <c r="D26" s="112"/>
      <c r="F26" s="104"/>
      <c r="G26" s="105"/>
      <c r="H26" s="105"/>
      <c r="I26" s="105"/>
      <c r="J26" s="105"/>
      <c r="K26" s="104"/>
      <c r="L26" s="106"/>
      <c r="M26" s="106"/>
      <c r="N26" s="106"/>
    </row>
    <row r="27" spans="1:23" ht="18" customHeight="1" x14ac:dyDescent="0.25">
      <c r="A27" s="78" t="s">
        <v>220</v>
      </c>
      <c r="B27" s="117">
        <f>AVERAGE(B15:B26)</f>
        <v>425.7697899131752</v>
      </c>
      <c r="C27" s="117">
        <f>AVERAGE(C15:C26)</f>
        <v>548.44444498181019</v>
      </c>
      <c r="D27" s="118">
        <f>AVERAGE(D15:D26)</f>
        <v>0.77328989011951865</v>
      </c>
      <c r="F27" s="104"/>
      <c r="G27" s="105"/>
      <c r="H27" s="105"/>
      <c r="I27" s="104"/>
      <c r="J27" s="105"/>
      <c r="K27" s="104"/>
      <c r="L27" s="106"/>
      <c r="M27" s="106"/>
      <c r="N27" s="106"/>
    </row>
    <row r="28" spans="1:23" ht="18" customHeight="1" x14ac:dyDescent="0.25">
      <c r="A28" s="80"/>
      <c r="B28" s="81"/>
      <c r="C28" s="81"/>
      <c r="D28" s="113"/>
      <c r="F28" s="104"/>
      <c r="G28" s="105"/>
      <c r="H28" s="105"/>
      <c r="I28" s="104"/>
      <c r="J28" s="105"/>
      <c r="K28" s="104"/>
      <c r="L28" s="106"/>
      <c r="M28" s="106"/>
      <c r="N28" s="106"/>
    </row>
    <row r="29" spans="1:23" ht="18" customHeight="1" x14ac:dyDescent="0.25">
      <c r="A29" s="80" t="s">
        <v>222</v>
      </c>
      <c r="B29" s="81"/>
      <c r="C29" s="81"/>
      <c r="D29" s="116">
        <v>0.9</v>
      </c>
      <c r="F29" s="104"/>
      <c r="G29" s="105"/>
      <c r="H29" s="105"/>
      <c r="I29" s="104"/>
      <c r="J29" s="105"/>
      <c r="K29" s="104"/>
      <c r="L29" s="106"/>
      <c r="M29" s="106"/>
      <c r="N29" s="106"/>
    </row>
    <row r="30" spans="1:23" x14ac:dyDescent="0.25">
      <c r="B30" s="83"/>
    </row>
    <row r="31" spans="1:23" x14ac:dyDescent="0.25">
      <c r="B31" s="83"/>
    </row>
    <row r="32" spans="1:23" x14ac:dyDescent="0.25">
      <c r="B32" s="83"/>
    </row>
    <row r="33" spans="2:2" x14ac:dyDescent="0.25">
      <c r="B33" s="83"/>
    </row>
    <row r="34" spans="2:2" x14ac:dyDescent="0.25">
      <c r="B34" s="83"/>
    </row>
    <row r="35" spans="2:2" x14ac:dyDescent="0.25">
      <c r="B35" s="83"/>
    </row>
    <row r="36" spans="2:2" x14ac:dyDescent="0.25">
      <c r="B36" s="83"/>
    </row>
    <row r="37" spans="2:2" x14ac:dyDescent="0.25">
      <c r="B37" s="83"/>
    </row>
    <row r="38" spans="2:2" x14ac:dyDescent="0.25">
      <c r="B38" s="83"/>
    </row>
    <row r="39" spans="2:2" x14ac:dyDescent="0.25">
      <c r="B39" s="83"/>
    </row>
    <row r="40" spans="2:2" x14ac:dyDescent="0.25">
      <c r="B40" s="83"/>
    </row>
    <row r="41" spans="2:2" x14ac:dyDescent="0.25">
      <c r="B41" s="83"/>
    </row>
  </sheetData>
  <mergeCells count="4">
    <mergeCell ref="B11:D11"/>
    <mergeCell ref="B12:D12"/>
    <mergeCell ref="B9:D10"/>
    <mergeCell ref="A9:A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0" zoomScaleNormal="70" workbookViewId="0">
      <selection activeCell="Y29" sqref="Y29"/>
    </sheetView>
  </sheetViews>
  <sheetFormatPr defaultRowHeight="15" x14ac:dyDescent="0.25"/>
  <cols>
    <col min="1" max="1" width="10" customWidth="1"/>
    <col min="2" max="2" width="22.7109375" customWidth="1"/>
    <col min="3" max="3" width="16.42578125" customWidth="1"/>
    <col min="4" max="4" width="16.85546875" customWidth="1"/>
    <col min="7" max="7" width="24" customWidth="1"/>
  </cols>
  <sheetData>
    <row r="1" spans="1:7" ht="18.75" x14ac:dyDescent="0.25">
      <c r="A1" s="1" t="s">
        <v>158</v>
      </c>
    </row>
    <row r="3" spans="1:7" x14ac:dyDescent="0.25">
      <c r="A3" t="s">
        <v>159</v>
      </c>
    </row>
    <row r="4" spans="1:7" x14ac:dyDescent="0.25">
      <c r="A4" t="s">
        <v>160</v>
      </c>
    </row>
    <row r="5" spans="1:7" x14ac:dyDescent="0.25">
      <c r="A5" t="s">
        <v>161</v>
      </c>
    </row>
    <row r="7" spans="1:7" s="2" customFormat="1" x14ac:dyDescent="0.25">
      <c r="A7" s="2" t="s">
        <v>213</v>
      </c>
      <c r="B7" s="2" t="s">
        <v>207</v>
      </c>
      <c r="C7" s="2" t="s">
        <v>208</v>
      </c>
      <c r="D7" s="2" t="s">
        <v>209</v>
      </c>
      <c r="E7" s="2" t="s">
        <v>210</v>
      </c>
      <c r="F7" s="2" t="s">
        <v>211</v>
      </c>
      <c r="G7" s="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3.1 Property_Contractor Details</vt:lpstr>
      <vt:lpstr>3.2 Water Charge Details</vt:lpstr>
      <vt:lpstr>3.3 Technical Information</vt:lpstr>
      <vt:lpstr>3.4 Water Consumption Tracking</vt:lpstr>
      <vt:lpstr>3.5 Efficiency Calculations</vt:lpstr>
      <vt:lpstr>3.6 Audit Checklist</vt:lpstr>
      <vt:lpstr>C.7 Water Efficiency Ratio</vt:lpstr>
      <vt:lpstr>C.7 Action Plan</vt:lpstr>
      <vt:lpstr>'3.1 Property_Contractor Details'!Print_Area</vt:lpstr>
      <vt:lpstr>'3.4 Water Consumption Tracking'!Print_Area</vt:lpstr>
      <vt:lpstr>'C.7 Water Efficiency Ratio'!Print_Area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Taylor</dc:creator>
  <cp:lastModifiedBy>Alberto Jimenez Tobia</cp:lastModifiedBy>
  <dcterms:created xsi:type="dcterms:W3CDTF">2017-04-19T02:33:03Z</dcterms:created>
  <dcterms:modified xsi:type="dcterms:W3CDTF">2018-06-08T00:10:45Z</dcterms:modified>
</cp:coreProperties>
</file>